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How It Works" sheetId="1" r:id="rId4"/>
    <sheet state="visible" name="2-Quick Start Guide" sheetId="2" r:id="rId5"/>
    <sheet state="visible" name="3-Summary &amp; Verification" sheetId="3" r:id="rId6"/>
    <sheet state="visible" name="4-Budget by Category" sheetId="4" r:id="rId7"/>
    <sheet state="visible" name="5-Co-financing" sheetId="5" r:id="rId8"/>
    <sheet state="visible" name="6-NbCS Types &amp; Indicators" sheetId="6" r:id="rId9"/>
  </sheets>
  <definedNames/>
  <calcPr/>
  <extLst>
    <ext uri="GoogleSheetsCustomDataVersion2">
      <go:sheetsCustomData xmlns:go="http://customooxmlschemas.google.com/" r:id="rId10" roundtripDataChecksum="pM523QECNuopQq6ydR/vMPaPn949hnjoiIbM1+lOSmg="/>
    </ext>
  </extLst>
</workbook>
</file>

<file path=xl/sharedStrings.xml><?xml version="1.0" encoding="utf-8"?>
<sst xmlns="http://schemas.openxmlformats.org/spreadsheetml/2006/main" count="657" uniqueCount="559">
  <si>
    <t>💰 CURRENCY: Jamaican Dollars (JMD $) ONLY — All amounts must be entered in JMD. No other currencies accepted.</t>
  </si>
  <si>
    <t>HOW THIS TEMPLATE WORKS</t>
  </si>
  <si>
    <t>📌 Convert any USD/foreign estimates to JMD $ using the Bank of Jamaica rate before entering.</t>
  </si>
  <si>
    <t>📋 TEMPLATE OVERVIEW</t>
  </si>
  <si>
    <t>This budget template is designed for the J-USE Expression of Interest (EOI) stage.</t>
  </si>
  <si>
    <t>It links your budget to RESULTS - the changes your NbCS project will create.</t>
  </si>
  <si>
    <t>The template uses a RESULTS-BASED BUDGETING approach:</t>
  </si>
  <si>
    <t xml:space="preserve">  1. You enter costs for each budget category</t>
  </si>
  <si>
    <t xml:space="preserve">  2. You specify WHAT RESULT each cost will create</t>
  </si>
  <si>
    <t xml:space="preserve">  3. You define HOW you will measure success (INDICATORS)</t>
  </si>
  <si>
    <t xml:space="preserve">  4. The template auto-calculates totals and verifies compliance</t>
  </si>
  <si>
    <t>📑 SHEET-BY-SHEET GUIDE</t>
  </si>
  <si>
    <t>Sheet 1: How It Works</t>
  </si>
  <si>
    <t>This sheet - explains the template logic</t>
  </si>
  <si>
    <t>Sheet 2: Quick Start Guide</t>
  </si>
  <si>
    <t>Step-by-step instructions</t>
  </si>
  <si>
    <t>Sheet 3: Summary &amp; Verification</t>
  </si>
  <si>
    <t>Budget overview with auto-verification</t>
  </si>
  <si>
    <t>Sheet 4: Budget by Category</t>
  </si>
  <si>
    <t>Line-item costs with SEPARATE Result &amp; Indicator columns</t>
  </si>
  <si>
    <t>Sheet 5: Co-financing Tracker</t>
  </si>
  <si>
    <t>Cash &amp; in-kind tracking (OPTIONAL)</t>
  </si>
  <si>
    <t>Sheet 6: NbCS Types &amp; Indicators</t>
  </si>
  <si>
    <t>Expanded intervention types with SMART indicators</t>
  </si>
  <si>
    <t>🔗 HOW TO LINK BUDGET TO RESULTS</t>
  </si>
  <si>
    <t>In Sheet 4, specify for each budget category:</t>
  </si>
  <si>
    <r>
      <rPr>
        <rFont val="Times New Roman"/>
        <b/>
        <color rgb="FF000000"/>
        <sz val="11.0"/>
      </rPr>
      <t xml:space="preserve">1. RESULT (Column D): </t>
    </r>
    <r>
      <rPr>
        <rFont val="Times New Roman"/>
        <color rgb="FF000000"/>
        <sz val="11.0"/>
      </rPr>
      <t>What change will this spending create?</t>
    </r>
  </si>
  <si>
    <t xml:space="preserve">   Example: 'Urban heat island reduced by 2°C'</t>
  </si>
  <si>
    <r>
      <rPr>
        <rFont val="Times New Roman"/>
        <b/>
        <color rgb="FF000000"/>
        <sz val="11.0"/>
      </rPr>
      <t>2. INDICATOR (Column E):</t>
    </r>
    <r>
      <rPr>
        <rFont val="Times New Roman"/>
        <color rgb="FF000000"/>
        <sz val="11.0"/>
      </rPr>
      <t xml:space="preserve"> How will you measure success?</t>
    </r>
  </si>
  <si>
    <t xml:space="preserve">   Example: '500 native trees planted; 80% survival at Month 12'</t>
  </si>
  <si>
    <t>SMART INDICATORS must be:</t>
  </si>
  <si>
    <t xml:space="preserve">   • Specific - Clear and well-defined</t>
  </si>
  <si>
    <t xml:space="preserve">   • Measurable - Quantifiable with data</t>
  </si>
  <si>
    <t xml:space="preserve">   • Achievable - Realistic given resources</t>
  </si>
  <si>
    <t xml:space="preserve">   • Relevant - Aligned with NbCS outcomes</t>
  </si>
  <si>
    <t xml:space="preserve">   • Time-bound - Has a clear timeline</t>
  </si>
  <si>
    <t>💡 SUSTAINABILITY MODEL GUIDE</t>
  </si>
  <si>
    <t>Your Sustainability Model describes how your NbCS project will generate value — J-USE uses this to understand your financing needs and what follow-on support may be helpful:</t>
  </si>
  <si>
    <t>🟢 REVENUE-GENERATING MODEL</t>
  </si>
  <si>
    <t xml:space="preserve">   • Your NbCS generates or will generate revenue (e.g., eco-tourism, market gardens, green products)</t>
  </si>
  <si>
    <t xml:space="preserve">   • May attract: Commercial debt, equity, or blended finance</t>
  </si>
  <si>
    <t>🔵 HYBRID MODEL (Blended)</t>
  </si>
  <si>
    <t xml:space="preserve">   • Your NbCS has some revenue potential alongside community/public benefits (e.g., agroforestry with farmer training)</t>
  </si>
  <si>
    <t xml:space="preserve">   • May attract: Concessional loans, impact investment, results-based finance</t>
  </si>
  <si>
    <t>🟣 PUBLIC GOODS / COMMUNITY BENEFITS MODEL</t>
  </si>
  <si>
    <t xml:space="preserve">   • Your NbCS delivers community benefits with limited or no revenue (e.g., mangrove restoration, community parks)</t>
  </si>
  <si>
    <t xml:space="preserve">   • May attract: Grants, public funding, philanthropic capital</t>
  </si>
  <si>
    <t>💡 Pro Tip: Before starting, gather all cost estimates in JMD $. If quotes are in USD, convert at the current Bank of Jamaica rate and note the exchange rate.</t>
  </si>
  <si>
    <t>💡 Pro Tip: Keep admin costs under 10% of your total budget — the auto-check on Sheet 3 will flag this if exceeded.</t>
  </si>
  <si>
    <t xml:space="preserve">   The model helps J-USE understand your project's financing needs and potential post-grant support.</t>
  </si>
  <si>
    <t>ℹ️ CO-FINANCING for CASH IS OPTIONAL BUT IN-KIND CONTRIBUTIONS IS MANDATORY Please enter any cash or in-kind contributions you already have or can mobilise. If you have none, simply leave the co-financing columns blank or enter 0. This helps us understand your full financing needs — it will NOT disadvantage your application.</t>
  </si>
  <si>
    <t>J-USE EOI BUDGET TEMPLATE - QUICK START GUIDE</t>
  </si>
  <si>
    <t>💰 All amounts must be in Jamaican Dollars (JMD $). Convert any foreign currency before entering.</t>
  </si>
  <si>
    <t>📌 BEFORE YOU START:</t>
  </si>
  <si>
    <t>✓ Review J-USE funding parameters:</t>
  </si>
  <si>
    <t xml:space="preserve">  • Total budget:  Up to JMD $15,000,000</t>
  </si>
  <si>
    <t xml:space="preserve">  • Co-financing: Optional — only if you have resources to contribute</t>
  </si>
  <si>
    <t xml:space="preserve">  • Administrative costs: Maximum 10% of total budget</t>
  </si>
  <si>
    <t xml:space="preserve">  • Project duration: Maximum 12 months</t>
  </si>
  <si>
    <t>✓ Identify your Sustainability Model:</t>
  </si>
  <si>
    <t xml:space="preserve">  • 🟢 Revenue-Generating: Your NbCS generates revenue</t>
  </si>
  <si>
    <t xml:space="preserve">  • 🔵 Hybrid: Some revenue + community/public benefits</t>
  </si>
  <si>
    <t xml:space="preserve">  • 🟣 Public Goods / Community Benefits: Community-focused, limited revenue</t>
  </si>
  <si>
    <t>STEP-BY-STEP INSTRUCTIONS:</t>
  </si>
  <si>
    <t>STEP 1: Complete Sheet 4 (Budget by Category)</t>
  </si>
  <si>
    <t xml:space="preserve">  a. Enter J-USE request in Column F</t>
  </si>
  <si>
    <t xml:space="preserve">  b. Enter co-financing in Column G (if you have it)</t>
  </si>
  <si>
    <t xml:space="preserve">  c. In Column D, specify the RESULT</t>
  </si>
  <si>
    <t xml:space="preserve">  d. In Column E, specify the INDICATOR (SMART)</t>
  </si>
  <si>
    <t>STEP 2: Complete Sheet 5 (Co-financing) - OPTIONAL</t>
  </si>
  <si>
    <t xml:space="preserve">  List all cash and/or in-kind contributions</t>
  </si>
  <si>
    <t>STEP 3: Review Sheet 3 (Summary &amp; Verification)</t>
  </si>
  <si>
    <t xml:space="preserve">  Check all verification boxes show ✓ PASS</t>
  </si>
  <si>
    <t>COMMON MISTAKES TO AVOID:</t>
  </si>
  <si>
    <t>❌ Administrative costs &gt;10% → Reduce admin or increase direct costs</t>
  </si>
  <si>
    <t>❌ Budget outside $15M → Scale project appropriately</t>
  </si>
  <si>
    <t>❌ Result/Indicator columns blank → Specify for each category</t>
  </si>
  <si>
    <t>❌ Non-SMART indicators → Make them Specific, Measurable, Achievable, Relevant, Time-bound</t>
  </si>
  <si>
    <t>💡 Pro Tip: Use Sheet 6 (NbCS Types &amp; Indicators) to find pre-written SMART indicators for your project — copy and adapt them!</t>
  </si>
  <si>
    <t>💡 Pro Tip: Admin costs must stay ≤ 10% of total. Watch the ✓ PASS / ✗ FAIL indicator on Sheet 3.</t>
  </si>
  <si>
    <t>💡 Pro Tip: Co-financing (Cash) is optional but strengthens your app. Include cash + in-kind valued in JMD $.</t>
  </si>
  <si>
    <t>ℹ️ Co-financing is OPTIONAL. (CASH) Please enter any cash or in-kind contributions you already have or can mobilise. If you have none, simply leave Column G blank or enter 0. This helps us understand your full financing needs — it will NOT disadvantage your application.</t>
  </si>
  <si>
    <t>💰 CURRENCY: Jamaican Dollars (JMD $) ONLY — All figures on this sheet are in JMD.</t>
  </si>
  <si>
    <t>J-USE EOI BUDGET SUMMARY</t>
  </si>
  <si>
    <t>PROJECT INFORMATION</t>
  </si>
  <si>
    <t>Project Title:</t>
  </si>
  <si>
    <t>Hybrid Community Agroforestry &amp; Market Garden - Clarendon Parish</t>
  </si>
  <si>
    <t>Applicant Organization:</t>
  </si>
  <si>
    <t>Clarendon Youth Farmers Cooperative</t>
  </si>
  <si>
    <t>Parish:</t>
  </si>
  <si>
    <t>Clarendon</t>
  </si>
  <si>
    <t>Sustainability Model:</t>
  </si>
  <si>
    <t>Hybrid</t>
  </si>
  <si>
    <t>Project Duration (months):</t>
  </si>
  <si>
    <t>In-Kind Co-financing is MANDATORY — Cash Co-financing is OPTIONAL. Enter any resources you can mobilise.</t>
  </si>
  <si>
    <t>BUDGET OVERVIEW (All amounts in JMD $)</t>
  </si>
  <si>
    <t>Budget Line</t>
  </si>
  <si>
    <t>Description</t>
  </si>
  <si>
    <t>Amount (JMD $)</t>
  </si>
  <si>
    <t>Verification</t>
  </si>
  <si>
    <t>Total Project Cost</t>
  </si>
  <si>
    <t>Sum of all direct + admin costs</t>
  </si>
  <si>
    <t>J-USE Request</t>
  </si>
  <si>
    <t>Grant amount requested</t>
  </si>
  <si>
    <t>Co-financing Commitment</t>
  </si>
  <si>
    <t>Total cash + in-kind (if any)</t>
  </si>
  <si>
    <t xml:space="preserve">  • Cash Co-financing</t>
  </si>
  <si>
    <t>Cash contributions</t>
  </si>
  <si>
    <t xml:space="preserve">  • In-Kind Co-financing</t>
  </si>
  <si>
    <t>Non-cash contributions</t>
  </si>
  <si>
    <t>Administrative Costs</t>
  </si>
  <si>
    <t>Project management, reporting</t>
  </si>
  <si>
    <t>Administrative Costs %</t>
  </si>
  <si>
    <t>% of Total Budget</t>
  </si>
  <si>
    <t>VERIFICATION CHECKS (Auto-calculated)</t>
  </si>
  <si>
    <t>ℹ️ These checks help you submit a compliant budget — all should show ✓ PASS before submission</t>
  </si>
  <si>
    <t>Check</t>
  </si>
  <si>
    <t>Status</t>
  </si>
  <si>
    <t>Guidance</t>
  </si>
  <si>
    <t>Administrative Costs ≤10%</t>
  </si>
  <si>
    <t>Admin costs must be ≤ 10% of Total Project Cost</t>
  </si>
  <si>
    <t>Budget within JMD $8M-$15M</t>
  </si>
  <si>
    <t>Total must be JMD $15,000,000</t>
  </si>
  <si>
    <t>Co-financing documented</t>
  </si>
  <si>
    <t>Optional</t>
  </si>
  <si>
    <t>BUDGET AT A GLANCE</t>
  </si>
  <si>
    <t>Item</t>
  </si>
  <si>
    <t>Amount</t>
  </si>
  <si>
    <t>Percentage</t>
  </si>
  <si>
    <t>J-USE Request:</t>
  </si>
  <si>
    <t>Co-financing:</t>
  </si>
  <si>
    <t>Administrative Costs:</t>
  </si>
  <si>
    <t>Direct Project Costs:</t>
  </si>
  <si>
    <t>SUSTAINABILITY MODEL &amp; GRANT</t>
  </si>
  <si>
    <t>Selected Model:</t>
  </si>
  <si>
    <t>J-USE Grant Request:</t>
  </si>
  <si>
    <t>Maximum Grant Allowed:</t>
  </si>
  <si>
    <t>JMD $15,000,000</t>
  </si>
  <si>
    <t>Grant Within Limit?</t>
  </si>
  <si>
    <t>💡 Pro Tip: All checks should show ✓ PASS before submission. If you see ✗ FAIL, adjust figures on Sheet 4 or 5.</t>
  </si>
  <si>
    <t>💰 CURRENCY: All amounts in JAMAICAN DOLLARS (JMD $) only. Do not use USD or other currencies.</t>
  </si>
  <si>
    <t>BUDGET BY CATEGORY WITH RESULTS LINKAGE</t>
  </si>
  <si>
    <t>💡 Pro Tip: Enter costs in the coloured cells (Columns F &amp; G). Total and % auto-calculate. Fill in Result (D) and Indicator (E) for each category!</t>
  </si>
  <si>
    <t>Pro Tip: How to Fill the "Linked Result" Column
- Description = What you are buying (the actual item).
- Linked Result = What that purchase will actually do in your project.
Primary Intervention
You are planting the mango tree itself.
For what?
This is your main goal — the big climate challenge you are trying to fix and what you want to achieve.
Secondary Intervention
These are the extra good things that happen because you planted that mango tree.
They are the helpful side-effects in:
  1. an environment &amp; ecological system (like water, soil, or coast),
  2. a sector (tourism, transport, agriculture, fisheries), and
  3. a supporting system that also improves people's lives.
Recommended Format:
"[What this purchase does] (Primary Intervention: [Primary Intervention name]) – also [extra benefits] (Secondary Intervention: [Secondary Intervention name])"
Important: You can add as many extra rows as needed for your specific NbCS intervention.</t>
  </si>
  <si>
    <t>CATEGORY NOTES - Quick Reference</t>
  </si>
  <si>
    <t>Category</t>
  </si>
  <si>
    <t>What to Include Here</t>
  </si>
  <si>
    <t>1. Staff &amp; Personnel</t>
  </si>
  <si>
    <t>Salaries, stipends, and wages for project staff, technicians, and field facilitators directly working on NbCS activities.</t>
  </si>
  <si>
    <t>2. Nature-Based Plant Materials &amp; Soil Amendments</t>
  </si>
  <si>
    <t>Seedlings, saplings, seeds, soil conditioners, mulch, compost, and all biological/plant materials needed for your NbCS intervention.</t>
  </si>
  <si>
    <t>3. Equipment &amp; Tools</t>
  </si>
  <si>
    <t>Tools, machinery, sensors, irrigation systems, monitoring devices, and other equipment needed to install and maintain your NbCS.</t>
  </si>
  <si>
    <t>4. Contractual Services</t>
  </si>
  <si>
    <t>Consultants, professional surveys, environmental assessments, engineering designs, and specialised technical services.</t>
  </si>
  <si>
    <t>5. Travel</t>
  </si>
  <si>
    <t>Transport, field visits, stakeholder meetings, training events, knowledge exchanges, and community outreach travel.</t>
  </si>
  <si>
    <t>6. General Operating</t>
  </si>
  <si>
    <t>Communications, documentation, workshops, community meetings, printing, utilities, and other operational costs.</t>
  </si>
  <si>
    <t>7. Administrative Costs</t>
  </si>
  <si>
    <t>Project management, financial reporting, M&amp;E, accounting, and organisational overhead. Must be 10% or less of total budget.</t>
  </si>
  <si>
    <t>EFJ-J-USE Category</t>
  </si>
  <si>
    <t>Linked Result</t>
  </si>
  <si>
    <t>Indicator (SMART)</t>
  </si>
  <si>
    <t>J-USE Request (JMD $)</t>
  </si>
  <si>
    <t>Co-financing (JMD $)</t>
  </si>
  <si>
    <t>Total (JMD $)</t>
  </si>
  <si>
    <t>% of Budget</t>
  </si>
  <si>
    <t>Project staff, technicians, facilitators</t>
  </si>
  <si>
    <t>Youth farmers trained in climate-smart agroforestry techniques (Primary Intervention: Food Systems &amp; Urban Agriculture) — also creating youth employment pathway (Secondary Intervention: Supporting Mechanism for Livelihoods)</t>
  </si>
  <si>
    <t>25 youth farmers trained; 20 completing certification; 90% applying techniques</t>
  </si>
  <si>
    <t>Seedlings, soil amendments, irrigation</t>
  </si>
  <si>
    <t>Diversified agroforestry system established with fruit trees, timber, and food crops (Primary Intervention: Food Systems &amp; Urban Agriculture) — also soil health and erosion improved on 5 ha (Secondary Intervention: Ecological System)</t>
  </si>
  <si>
    <t>5 ha agroforestry planted; 2,500 trees of 15 native species; 80% survival at Month 12</t>
  </si>
  <si>
    <t>Tools, sensors, irrigation systems</t>
  </si>
  <si>
    <t>Irrigation system and post-harvest processing equipment operational (Primary Intervention: Food Systems &amp; Urban Agriculture) — also enabling year-round production and market sales (Secondary Intervention: Supporting Mechanism for Livelihoods)</t>
  </si>
  <si>
    <t>Drip irrigation on 5 ha; solar dryer and processing shed operational by Month 4</t>
  </si>
  <si>
    <t>Consultants, surveys, design</t>
  </si>
  <si>
    <t>Agronomist design validated; soil testing and market analysis completed (Primary Intervention: Food Systems &amp; Urban Agriculture) — also market linkages established for produce sales (Secondary Intervention: Agriculture Sector)</t>
  </si>
  <si>
    <t>Design approved by Month 1; soil tests for all 5 ha; market linkage study done</t>
  </si>
  <si>
    <t>Field visits, meetings, training</t>
  </si>
  <si>
    <t>Knowledge exchange visits to successful agroforestry sites completed (Primary Intervention: Food Systems &amp; Urban Agriculture) — also farmer cooperative networks strengthened (Secondary Intervention: Supporting Mechanism for Livelihoods)</t>
  </si>
  <si>
    <t>3 site visits to working farms; 15 farmers participating; best practices documented</t>
  </si>
  <si>
    <t>7. General Operating</t>
  </si>
  <si>
    <t>Telecom, documentation, workshops</t>
  </si>
  <si>
    <t>Training workshops and market linkages established (Primary Intervention: Food Systems &amp; Urban Agriculture) — also community awareness of sustainable farming raised (Secondary Intervention: Ecological System)</t>
  </si>
  <si>
    <t>8 training workshops held; 100 participants; 2 market agreements signed</t>
  </si>
  <si>
    <t>SUB-TOTAL DIRECT COSTS</t>
  </si>
  <si>
    <t>8. Administrative Costs</t>
  </si>
  <si>
    <t>Project management, reporting (MAX 10%)</t>
  </si>
  <si>
    <t>Project coordination, M&amp;E, and financial management</t>
  </si>
  <si>
    <t>4 quarterly reports on time; 2 M&amp;E site visits; annual financial audit</t>
  </si>
  <si>
    <t>GRAND TOTAL</t>
  </si>
  <si>
    <t>ADDITIONAL MULTIDIMENSIONAL EXAMPLES - How to Write Linked Results</t>
  </si>
  <si>
    <t>Fruit tree seedlings (mango, ackee, breadfruit)</t>
  </si>
  <si>
    <t>Planting fruit trees to establish food forest (Primary Intervention: Food Systems &amp; Urban Agriculture) — also increasing household food security (Secondary Intervention: Supporting Mechanism for Livelihoods)</t>
  </si>
  <si>
    <t>Community agronomist trainer</t>
  </si>
  <si>
    <t>Hiring agronomist to train youth farmers (Primary Intervention: Food Systems &amp; Urban Agriculture) — also building local agricultural knowledge capacity (Secondary Intervention: Supporting Mechanism for Livelihoods)</t>
  </si>
  <si>
    <t>Solar-powered drip irrigation kit</t>
  </si>
  <si>
    <t>Installing drip irrigation to water 5 ha agroforestry (Primary Intervention: Food Systems &amp; Urban Agriculture) — also demonstrating climate-resilient water management (Secondary Intervention: Ecological System)</t>
  </si>
  <si>
    <t>Soil health testing laboratory</t>
  </si>
  <si>
    <t>Testing soil across all 5 ha to guide planting (Primary Intervention: Food Systems &amp; Urban Agriculture) — also establishing soil carbon baseline (Secondary Intervention: Ecological System)</t>
  </si>
  <si>
    <t>Transport for farmers to agroforestry training in St. Ann</t>
  </si>
  <si>
    <t>Taking 15 farmers to visit established agroforestry site (Primary Intervention: Food Systems &amp; Urban Agriculture) — also cross-parish farmer network built (Secondary Intervention: Agriculture Sector)</t>
  </si>
  <si>
    <t>Community harvest festival event costs</t>
  </si>
  <si>
    <t>Hosting harvest festival to showcase agroforestry produce (Primary Intervention: Food Systems &amp; Urban Agriculture) — also generating market demand and sales (Secondary Intervention: Agriculture Sector)</t>
  </si>
  <si>
    <t>Transport for community planting days</t>
  </si>
  <si>
    <t>Providing transport for community planting events (Primary Intervention: Coastal &amp; Blue Economy) – also increases participation and builds community ownership (Secondary Intervention: Community Governance)</t>
  </si>
  <si>
    <t>NbCS monitoring notebooks and manuals</t>
  </si>
  <si>
    <t>Printing materials for community monitoring (Primary Intervention: Biodiversity &amp; Ecosystem Health) – also improves local knowledge and long-term stewardship (Secondary Intervention: Capacity Building)</t>
  </si>
  <si>
    <t>CO-FINANCING TRACKER (Cash vs In-Kind)</t>
  </si>
  <si>
    <t>NOTE: In-Kind Co-financing is MANDATORY — Cash Co-financing is OPTIONAL</t>
  </si>
  <si>
    <t>💰 CURRENCY: All amounts in JAMAICAN DOLLARS (JMD $). Co-financing estimates must also be in JMD $.</t>
  </si>
  <si>
    <t>Source</t>
  </si>
  <si>
    <t>Type</t>
  </si>
  <si>
    <t>Cash (JMD $)</t>
  </si>
  <si>
    <t>In-Kind (JMD $)</t>
  </si>
  <si>
    <t>CASH CO-FINANCING</t>
  </si>
  <si>
    <t>RJR Gleaner Foundation - Community Agriculture Grant</t>
  </si>
  <si>
    <t>Cash</t>
  </si>
  <si>
    <t>Grant award letter RJRF-2026-089</t>
  </si>
  <si>
    <t>Clarendon Municipal Council - Agriculture Support</t>
  </si>
  <si>
    <t>Council resolution CLM-2026-015</t>
  </si>
  <si>
    <t>Farmer member contributions</t>
  </si>
  <si>
    <t>Member contribution records</t>
  </si>
  <si>
    <t>SUB-TOTAL CASH</t>
  </si>
  <si>
    <t>IN-KIND CO-FINANCING</t>
  </si>
  <si>
    <t>Land use (12 months, 5 ha) provided by cooperative members</t>
  </si>
  <si>
    <t>In-Kind</t>
  </si>
  <si>
    <t>Land use (5 ha × JMD $11,667/month for 12 months)</t>
  </si>
  <si>
    <t>Volunteer labour for land preparation (400 person-days)</t>
  </si>
  <si>
    <t>Volunteer labour (500 person-days × JMD $1,000/day)</t>
  </si>
  <si>
    <t xml:space="preserve">TOTAL CO-FINANCING </t>
  </si>
  <si>
    <t>💡 Pro Tip: Co-financing is optional but strengthens your application. Include cash (grants, allocations) and in-kind (staff time, venue, equipment) — all in JMD $.</t>
  </si>
  <si>
    <t>NbCS INTERVENTION TYPES - RESULTS &amp; SMART INDICATORS _ EXAMPLES</t>
  </si>
  <si>
    <t>Use this reference as an example to complete Columns D (Result) and E (Indicator) in Sheet 4</t>
  </si>
  <si>
    <t>NbCS Intervention Type</t>
  </si>
  <si>
    <t>Sample Result</t>
  </si>
  <si>
    <t>Sample SMART Indicator</t>
  </si>
  <si>
    <t>Primary / Secondary</t>
  </si>
  <si>
    <t>When to Use This Tag</t>
  </si>
  <si>
    <t>🌊 WATER &amp; FLOOD MANAGEMENT</t>
  </si>
  <si>
    <t>Constructed Wetland</t>
  </si>
  <si>
    <t>Stormwater runoff reduced by 30%; water quality improved</t>
  </si>
  <si>
    <t>0.5 ha wetland constructed; BOD reduced by 40%; flood events reduced from 5 to 2/year; 100% compliance with NEPA water quality standards</t>
  </si>
  <si>
    <t>Primary</t>
  </si>
  <si>
    <t>Primary NbCS activity — you are building the constructed wetland</t>
  </si>
  <si>
    <t>Bioswale / Rain Garden</t>
  </si>
  <si>
    <t>Urban flooding mitigated in target corridor; groundwater recharge increased</t>
  </si>
  <si>
    <t>300m bioswale installed; runoff volume reduced by 25%; 50 households protected; 80% of first-flush pollutants captured</t>
  </si>
  <si>
    <t>Primary NbCS activity — you are building the bioswale / rain garden</t>
  </si>
  <si>
    <t>Green Corridor / Riparian Buffer</t>
  </si>
  <si>
    <t>Riverbank erosion reduced; biodiversity enhanced; water quality improved</t>
  </si>
  <si>
    <t>1 km buffer established; erosion rate reduced by 50%; 10 native species established; 30% reduction in sediment load</t>
  </si>
  <si>
    <t>Primary NbCS activity — you are planting the green corridor / riparian buffer</t>
  </si>
  <si>
    <t>Permeable Pavement</t>
  </si>
  <si>
    <t>Surface runoff reduced; groundwater recharge increased; urban heat reduced</t>
  </si>
  <si>
    <t>500 m² permeable surface installed; infiltration rate increased by 40%; peak runoff reduced by 35%; surface temperature reduced by 3°C</t>
  </si>
  <si>
    <t>Primary NbCS activity — you are installing the permeable pavement</t>
  </si>
  <si>
    <t>Rainwater Harvesting System</t>
  </si>
  <si>
    <t>Water security improved for target community; municipal demand reduced</t>
  </si>
  <si>
    <t>50,000L storage capacity installed; 30 households with reliable dry-season water; 20% reduction in municipal water demand; water quality meets WHO standards</t>
  </si>
  <si>
    <t>Primary NbCS activity — you are building the rainwater harvesting system</t>
  </si>
  <si>
    <t>🌳 URBAN GREENING &amp; HEAT REDUCTION</t>
  </si>
  <si>
    <t>Urban Forest / Tree Canopy</t>
  </si>
  <si>
    <t>Urban heat island effect reduced by 2-3°C; air quality improved</t>
  </si>
  <si>
    <t>500 native trees planted; 80% survival at Month 12; 2°C temperature reduction measured; PM2.5 reduced by 15%</t>
  </si>
  <si>
    <t>Primary NbCS activity — you are planting the urban forest / tree canopy</t>
  </si>
  <si>
    <t>Green Roof / Living Wall</t>
  </si>
  <si>
    <t>Building cooling demand reduced; stormwater retained; biodiversity enhanced</t>
  </si>
  <si>
    <t>300 m² green roof installed; energy use reduced by 15%; 80% of rainfall retained on-site; 15 pollinator species observed</t>
  </si>
  <si>
    <t>Primary NbCS activity — you are installing the green roof / living wall</t>
  </si>
  <si>
    <t>Community Park Restoration</t>
  </si>
  <si>
    <t>Public green space restored; community cohesion improved; cooling effect</t>
  </si>
  <si>
    <t>1 ha park rehabilitated; 200+ users/month; 4 community events held; 2°C ambient cooling in surrounding area</t>
  </si>
  <si>
    <t>Primary NbCS activity — you are restoring the community park</t>
  </si>
  <si>
    <t>Street Tree Planting</t>
  </si>
  <si>
    <t>Pedestrian thermal comfort improved; air quality enhanced; aesthetics</t>
  </si>
  <si>
    <t>200 street trees planted; 75% survival at Month 12; pedestrian heat stress index reduced by 20%; shade coverage increased by 40%</t>
  </si>
  <si>
    <t>Primary NbCS activity — you are planting the street trees</t>
  </si>
  <si>
    <t>Green Facade / Vertical Garden</t>
  </si>
  <si>
    <t>Building surface temperature reduced; aesthetic value increased; air quality</t>
  </si>
  <si>
    <t>150 m² green facade installed; surface temperature reduced by 5°C; community aesthetic survey score ≥4/5; PM2.5 capture measured</t>
  </si>
  <si>
    <t>Primary NbCS activity — you are installing the green facade / vertical garden</t>
  </si>
  <si>
    <t>🥬 FOOD SYSTEMS &amp; URBAN AGRICULTURE</t>
  </si>
  <si>
    <t>Community Garden / Food Forest</t>
  </si>
  <si>
    <t>Local food production increased; nutrition improved; community resilience</t>
  </si>
  <si>
    <t>0.5 ha garden established; 50 households with improved food access; 2,000 kg produce/year; 30% reduction in food expenditure</t>
  </si>
  <si>
    <t>Primary NbCS activity — you are establishing the community garden / food forest</t>
  </si>
  <si>
    <t>Urban Agroforestry</t>
  </si>
  <si>
    <t>Diversified livelihoods; carbon sequestration; erosion control; food security</t>
  </si>
  <si>
    <t>1 ha agroforestry system established; 20 farmers trained; 15 tons CO2e sequestered/year; 3 income streams per farmer</t>
  </si>
  <si>
    <t>Primary NbCS activity — you are setting up the agroforestry system</t>
  </si>
  <si>
    <t>Rooftop Food Garden</t>
  </si>
  <si>
    <t>Urban food production; building cooling; community engagement; stormwater capture</t>
  </si>
  <si>
    <t>10 rooftop gardens installed; 200 kg produce/year; building cooling demand reduced by 10%; 50 community members engaged</t>
  </si>
  <si>
    <t>Primary NbCS activity — you are installing the rooftop food garden</t>
  </si>
  <si>
    <t>Peri-Urban Climate-Smart Farm</t>
  </si>
  <si>
    <t>Climate-resilient food production; farmer income increased; watershed protection</t>
  </si>
  <si>
    <t>2 ha farm established; 10 farmers trained; yield increased by 30% under drought conditions; JMD $500K annual revenue</t>
  </si>
  <si>
    <t>Primary NbCS activity — you are establishing the peri-urban climate-smart farm</t>
  </si>
  <si>
    <t>School Garden / Education Hub</t>
  </si>
  <si>
    <t>Nutrition education; food production; environmental awareness; youth engagement</t>
  </si>
  <si>
    <t>5 school gardens established; 500 students trained; 500 kg produce/year; 4 teacher training sessions; curriculum integrated</t>
  </si>
  <si>
    <t>Primary NbCS activity — you are building the school garden (education hub is a co-benefit)</t>
  </si>
  <si>
    <t>Hydroponics / Aquaponics</t>
  </si>
  <si>
    <t>Year-round food production; water efficiency; educational value; income generation</t>
  </si>
  <si>
    <t>200 m² system operational; 90% water efficiency; 3,000 kg produce/year; 20 youth trained; revenue of JMD $300K/year</t>
  </si>
  <si>
    <t>Primary NbCS activity — you are building the hydroponics / aquaponics system</t>
  </si>
  <si>
    <t>🏖️ COASTAL &amp; BLUE ECONOMY</t>
  </si>
  <si>
    <t>Mangrove Restoration</t>
  </si>
  <si>
    <t>Coastal protection enhanced; carbon sequestered; fisheries supported; biodiversity</t>
  </si>
  <si>
    <t>1,000 propagules planted; 75% survival at Month 12; 50 tons CO2e sequestered/year; 3 coastal communities protected; fish catch increased 20%</t>
  </si>
  <si>
    <t>Primary NbCS activity — you are planting / restoring the mangrove</t>
  </si>
  <si>
    <t>Coral Reef Restoration</t>
  </si>
  <si>
    <t>Marine biodiversity restored; coastal protection; tourism value enhanced</t>
  </si>
  <si>
    <t>200 coral fragments outplanted; 60% survival at Month 12; fish biomass increased by 25%; 2 eco-tourism operators engaged</t>
  </si>
  <si>
    <t>Primary NbCS activity — you are outplanting the coral fragments</t>
  </si>
  <si>
    <t>Seagrass Restoration</t>
  </si>
  <si>
    <t>Coastal carbon sink enhanced; water quality improved; nursery habitat restored</t>
  </si>
  <si>
    <t>0.25 ha seagrass restored; 70% coverage at Month 12; water clarity improved by 30%; juvenile fish counts increased by 40%</t>
  </si>
  <si>
    <t>Primary NbCS activity — you are restoring the seagrass beds</t>
  </si>
  <si>
    <t>Beach Nourishment with Vegetation</t>
  </si>
  <si>
    <t>Coastal erosion reduced; recreational value maintained; habitat created</t>
  </si>
  <si>
    <t>200 m beach stabilized; erosion rate reduced by 60%; native dune vegetation established; visitor satisfaction ≥80%</t>
  </si>
  <si>
    <t>Primary NbCS activity — you are stabilizing the beach with vegetation</t>
  </si>
  <si>
    <t>Oyster Reef Restoration</t>
  </si>
  <si>
    <t>Water quality improved; coastal protection; fishery enhancement</t>
  </si>
  <si>
    <t>100 m² oyster reef established; 50,000 oysters; water filtration of 10M L/day; 30% reduction in wave energy</t>
  </si>
  <si>
    <t>Primary NbCS activity — you are establishing the oyster reef</t>
  </si>
  <si>
    <t>Coastal Wetland Restoration</t>
  </si>
  <si>
    <t>Flood protection enhanced; carbon storage; wildlife habitat; water quality</t>
  </si>
  <si>
    <t>2 ha coastal wetland restored; 100-year flood protection; 100 tons CO2e storage; 20 bird species observed</t>
  </si>
  <si>
    <t>Primary NbCS activity — you are restoring the coastal wetland</t>
  </si>
  <si>
    <t>♻️ NUTRIENT &amp; WASTE SYSTEMS</t>
  </si>
  <si>
    <t>Community Composting Hub</t>
  </si>
  <si>
    <t>Organic waste diverted; soil amendment produced; emissions reduced</t>
  </si>
  <si>
    <t>50 tonnes organic waste processed/year; 20 tonnes compost produced; 30 households participating; 10 tonnes CO2e avoided</t>
  </si>
  <si>
    <t>Primary NbCS activity — you are building the community composting hub</t>
  </si>
  <si>
    <t>NbCS Wastewater Treatment</t>
  </si>
  <si>
    <t>Water quality improved; nutrient recovery; safe water reuse</t>
  </si>
  <si>
    <t>100 m³/day treatment capacity; BOD reduced by 90%; nutrients recovered for agriculture; meets NEPA discharge standards</t>
  </si>
  <si>
    <t>Primary NbCS activity — you are constructing the NbCS wastewater treatment</t>
  </si>
  <si>
    <t>Nutrient Cycling / Biochar</t>
  </si>
  <si>
    <t>Soil health improved; carbon sequestered; waste reduced</t>
  </si>
  <si>
    <t>10 tonnes biochar produced/year; 20 tonnes CO2e sequestered; soil organic matter increased by 2%; crop yield increased 15%</t>
  </si>
  <si>
    <t>Primary NbCS activity — you are producing and applying biochar</t>
  </si>
  <si>
    <t>Green Infrastructure for Stormwater Quality</t>
  </si>
  <si>
    <t>Pollutant removal; groundwater protection; flood mitigation</t>
  </si>
  <si>
    <t>80% pollutant removal; 50% runoff reduction; groundwater quality meets standards; 2 green infrastructure sites installed</t>
  </si>
  <si>
    <t>Primary NbCS activity — you are installing the green stormwater infrastructure</t>
  </si>
  <si>
    <t>🏔️ SLOPE &amp; LANDSLIDE MANAGEMENT</t>
  </si>
  <si>
    <t>Urban Agroforestry for Slope Stabilization</t>
  </si>
  <si>
    <t>Erosion controlled; livelihoods supported; slope stability improved</t>
  </si>
  <si>
    <t>500 m² slope stabilized; erosion reduced by 70%; 5 farmers engaged; slope movement reduced to &lt;5mm/year</t>
  </si>
  <si>
    <t>Primary NbCS activity — you are planting the slope for stabilization</t>
  </si>
  <si>
    <t>Contour Terracing with Vegetation</t>
  </si>
  <si>
    <t>Slope stability enhanced; water retention improved; agricultural productivity</t>
  </si>
  <si>
    <t>200 m of terraces; 60% runoff reduction; 30% crop yield increase; zero landslide incidents</t>
  </si>
  <si>
    <t>Primary NbCS activity — you are building the contour terraces</t>
  </si>
  <si>
    <t>Vetiver Grass Systems</t>
  </si>
  <si>
    <t>Slope stabilization achieved; erosion controlled; low maintenance</t>
  </si>
  <si>
    <t>1,000 vetiver plants; 80% erosion reduction; maintenance cost &lt;JMD $50K/year; slope stability verified by engineer</t>
  </si>
  <si>
    <t>Primary NbCS activity — you are installing the vetiver grass systems</t>
  </si>
  <si>
    <t>Native Species Slope Planting</t>
  </si>
  <si>
    <t>Biodiversity enhanced; slope stabilized; aesthetic improvement</t>
  </si>
  <si>
    <t>500 native plants; 70% survival; 60% erosion reduction; community satisfaction ≥80%</t>
  </si>
  <si>
    <t>Primary NbCS activity — you are planting native species on the slope</t>
  </si>
  <si>
    <t>🏢 BUILDING-INTEGRATED NbCS</t>
  </si>
  <si>
    <t>Building Rainwater Harvesting</t>
  </si>
  <si>
    <t>Water self-sufficiency; flood reduction; water cost savings</t>
  </si>
  <si>
    <t>25,000L capacity per building; 50% municipal water reduction; 80% stormwater capture; JMD $100K annual savings</t>
  </si>
  <si>
    <t>Primary NbCS activity — you are installing the building rainwater system</t>
  </si>
  <si>
    <t>Cool Roof / Reflective Surface</t>
  </si>
  <si>
    <t>Building cooling reduced; urban heat island mitigated; energy savings</t>
  </si>
  <si>
    <t>500 m² cool roof; 20% cooling energy reduction; surface temperature reduced by 10°C; ROI within 3 years</t>
  </si>
  <si>
    <t>Primary NbCS activity — you are applying the cool roof / reflective surface</t>
  </si>
  <si>
    <t>Courtyard / Atrium Garden</t>
  </si>
  <si>
    <t>Indoor air quality improved; thermal comfort; mental health benefits</t>
  </si>
  <si>
    <t>100 m² courtyard garden; 15% HVAC reduction; air quality index improved; 90% occupant satisfaction</t>
  </si>
  <si>
    <t>Primary NbCS activity — you are building the courtyard / atrium garden</t>
  </si>
  <si>
    <t>🚨 DISASTER RISK REDUCTION &amp; EARLY WARNING</t>
  </si>
  <si>
    <t>Community Resilience Hubs</t>
  </si>
  <si>
    <t>Emergency shelter capacity; green infrastructure integrated; community preparedness</t>
  </si>
  <si>
    <t>2 resilience hubs established; 500 person shelter capacity; 4 emergency drills conducted; 80% community awareness</t>
  </si>
  <si>
    <t>Primary NbCS activity — you are establishing the resilience hub with green infrastructure</t>
  </si>
  <si>
    <t>Evacuation Route Greening</t>
  </si>
  <si>
    <t>Safe evacuation corridors; shade provision; wayfinding enhanced</t>
  </si>
  <si>
    <t>2 km green evacuation routes; wayfinding signage installed; shaded rest points every 500m; evacuation time reduced 20%</t>
  </si>
  <si>
    <t>Primary NbCS activity — you are greening the evacuation route</t>
  </si>
  <si>
    <t>Early Warning Ecosystems</t>
  </si>
  <si>
    <t>Natural buffer against storms; early warning capacity; coastal protection</t>
  </si>
  <si>
    <t>500m mangrove buffer; 50% wave energy reduction; 2 early warning systems linked; 3 communities protected</t>
  </si>
  <si>
    <t>Primary NbCS activity — you are planting the coastal early warning ecosystem buffer</t>
  </si>
  <si>
    <t>NbCS-Enhanced Drainage</t>
  </si>
  <si>
    <t>Flood warning integration; drainage capacity; community safety</t>
  </si>
  <si>
    <t>5 km enhanced drainage; 24-hour flood warning; 60% flood area reduction; zero flood-related injuries</t>
  </si>
  <si>
    <t>Primary NbCS activity — you are building the NbCS-enhanced drainage system</t>
  </si>
  <si>
    <t>🏨 TOURISM-LINKED NbCS</t>
  </si>
  <si>
    <t>Eco-Trail Development</t>
  </si>
  <si>
    <t>Nature-based tourism; conservation education; local income</t>
  </si>
  <si>
    <t>5 km eco-trail; 2,000 visitors/year; 10 local guides employed; 80% visitor satisfaction</t>
  </si>
  <si>
    <t>Secondary</t>
  </si>
  <si>
    <t>Secondary — SECTOR (Tourism): The eco-trail is a tourism sector outcome flowing from your Primary NbCS</t>
  </si>
  <si>
    <t>Resort-Integrated NbCS</t>
  </si>
  <si>
    <t>Guest experience enhanced; environmental footprint reduced; green branding</t>
  </si>
  <si>
    <t>3 resorts with green infrastructure; 30% energy reduction; Green Globe certification; guest satisfaction ≥90%</t>
  </si>
  <si>
    <t>Secondary — SECTOR (Tourism): Resort greening is a tourism sector outcome flowing from your Primary NbCS</t>
  </si>
  <si>
    <t>Marina/Yachting NbCS</t>
  </si>
  <si>
    <t>Coastal protection; water quality; sustainable tourism</t>
  </si>
  <si>
    <t>2 marinas with NbCS; 50% water quality improvement; 10 eco-mooring buoys; Blue Flag certification</t>
  </si>
  <si>
    <t>Secondary — SECTOR (Tourism): Marina NbCS is a tourism/coastal sector outcome flowing from your Primary NbCS</t>
  </si>
  <si>
    <t>Agri-Tourism NbCS</t>
  </si>
  <si>
    <t>Farm tourism; education revenue; climate resilience demonstrated</t>
  </si>
  <si>
    <t>3 climate-smart farms open to visitors; 500 tourists/year; JMD $200K education revenue; demonstration value proven</t>
  </si>
  <si>
    <t>Secondary — SECTOR (Tourism): Agri-tourism is a tourism sector outcome flowing from your Primary NbCS</t>
  </si>
  <si>
    <t>🏥 HEALTH &amp; WELLBEING NbCS</t>
  </si>
  <si>
    <t>Therapeutic Landscapes</t>
  </si>
  <si>
    <t>Mental health improved; stress reduction; rehabilitation support</t>
  </si>
  <si>
    <t>2 therapeutic gardens; 100 patients/month; 40% reduction in anxiety scores; healthcare provider partnership established</t>
  </si>
  <si>
    <t>Secondary — SYSTEM (Health &amp; Wellbeing): Therapeutic benefit is a health system outcome flowing from your Primary NbCS</t>
  </si>
  <si>
    <t>Vector Control NbCS</t>
  </si>
  <si>
    <t>Mosquito populations reduced; dengue risk lowered; chemical-free approach</t>
  </si>
  <si>
    <t>50 bat boxes installed; 5 dragonfly ponds; 60% mosquito reduction; zero chemical pesticides used</t>
  </si>
  <si>
    <t>Secondary — SYSTEM (Health &amp; Wellbeing): Vector control is a health system outcome flowing from your Primary NbCS</t>
  </si>
  <si>
    <t>Heat-Health NbCS</t>
  </si>
  <si>
    <t>Vulnerable populations protected; heat-related illness reduced</t>
  </si>
  <si>
    <t>5 cooling corridors established; 3 cooling centers; 50% heat-related illness reduction; 200 elderly protected</t>
  </si>
  <si>
    <t>Secondary — SYSTEM (Health &amp; Wellbeing): Heat-health protection is a health system outcome flowing from your Primary NbCS</t>
  </si>
  <si>
    <t>Active Transport NbCS</t>
  </si>
  <si>
    <t>Physical activity increased; air quality improved; mental health benefits</t>
  </si>
  <si>
    <t>3 km green pathways; 30% increase in walking/cycling; air quality improved by 10%; community health survey positive</t>
  </si>
  <si>
    <t>Secondary — SYSTEM (Health &amp; Wellbeing): Active transport is a health &amp; wellbeing outcome flowing from your Primary NbCS</t>
  </si>
  <si>
    <t>♻️ CIRCULAR ECONOMY NbCS</t>
  </si>
  <si>
    <t>Waste-to-Resource NbCS</t>
  </si>
  <si>
    <t>Waste diverted; food produced; closed-loop system</t>
  </si>
  <si>
    <t>100 tonnes waste diverted/year; 5 urban farms supplied; 50 households participating; 20 tonnes CO2e avoided</t>
  </si>
  <si>
    <t>Secondary — SYSTEM (Circular Economy): Waste-to-resource is an economic system outcome flowing from your Primary NbCS</t>
  </si>
  <si>
    <t>Industrial Symbiosis NbCS</t>
  </si>
  <si>
    <t>Industrial waste treated; water recovered; ecosystem restored</t>
  </si>
  <si>
    <t>2 industries connected; 1,000 m³ wastewater treated/day; 5 ha buffer zone; 30% cost reduction for industries</t>
  </si>
  <si>
    <t>Secondary — SYSTEM (Circular Economy): Industrial symbiosis is an economic system outcome flowing from your Primary NbCS</t>
  </si>
  <si>
    <t>Biomass Energy NbCS</t>
  </si>
  <si>
    <t>Renewable energy produced; waste reduced; carbon neutral</t>
  </si>
  <si>
    <t>50 tonnes biomass/year; 100 MWh renewable energy; 30 tonnes CO2e offset; 10 jobs created</t>
  </si>
  <si>
    <t>Secondary — SYSTEM (Circular Economy): Biomass energy is an economic/energy system outcome flowing from your Primary NbCS</t>
  </si>
  <si>
    <t>Water-Energy-Food Nexus NbCS</t>
  </si>
  <si>
    <t>Multiple resource challenges addressed; efficiency maximized</t>
  </si>
  <si>
    <t>30% water savings; 20% energy savings; 40% food production increase; integrated monitoring system operational</t>
  </si>
  <si>
    <t>Secondary — SYSTEM (Circular Economy): Water-energy-food nexus is an integrated system outcome flowing from your Primary NbCS</t>
  </si>
  <si>
    <t>📱 DIGITAL &amp; NATURE HYBRID NbCS</t>
  </si>
  <si>
    <t>IoT-Enhanced NbCS</t>
  </si>
  <si>
    <t>Real-time monitoring; early warning; optimization</t>
  </si>
  <si>
    <t>20 sensors deployed; real-time dashboards; 48-hour early warning; 20% efficiency improvement</t>
  </si>
  <si>
    <t>Secondary — ENABLING MECHANISM: IoT sensors support monitoring and optimization of your Primary NbCS</t>
  </si>
  <si>
    <t>Citizen Science NbCS</t>
  </si>
  <si>
    <t>Community monitoring; data collection; engagement</t>
  </si>
  <si>
    <t>100 citizen scientists trained; 1,000 data points collected; community engagement score 90%; monitoring protocol established</t>
  </si>
  <si>
    <t>Secondary — ENABLING MECHANISM: Citizen science supports community data collection for your Primary NbCS</t>
  </si>
  <si>
    <t>Digital Twin NbCS</t>
  </si>
  <si>
    <t>Virtual modeling; scenario planning; optimization</t>
  </si>
  <si>
    <t>1 digital twin model; 5 scenarios tested; 30% design optimization; planning time reduced by 50%</t>
  </si>
  <si>
    <t>Secondary — ENABLING MECHANISM: Digital twin supports design and scenario planning for your Primary NbCS</t>
  </si>
  <si>
    <t>Blockchain for NbCS</t>
  </si>
  <si>
    <t>Transparent tracking; carbon credits verified; impact measured</t>
  </si>
  <si>
    <t>Carbon credits tracked on blockchain; 100 tonnes CO2e verified; 3 carbon credit buyers; full transparency achieved</t>
  </si>
  <si>
    <t>Secondary — ENABLING MECHANISM: Blockchain supports carbon credit verification for your Primary NbCS</t>
  </si>
  <si>
    <t>AI for Predictive Flood Modeling</t>
  </si>
  <si>
    <t>Accurate flood predictions; optimal NbCS placement; risk reduction</t>
  </si>
  <si>
    <t>Prediction accuracy 85%; 3 flood scenarios modeled; NbCS placement optimized; 50% risk reduction</t>
  </si>
  <si>
    <t>Secondary — ENABLING MECHANISM: AI flood modeling supports risk analysis for your Primary NbCS</t>
  </si>
  <si>
    <t>AI-Powered Predictive Maintenance</t>
  </si>
  <si>
    <t>Maintenance costs reduced; NbCS failure prevented; longevity increased</t>
  </si>
  <si>
    <t>30% maintenance cost reduction; zero NbCS failures; 20% lifespan extension; maintenance schedule optimized</t>
  </si>
  <si>
    <t>Secondary — ENABLING MECHANISM: AI maintenance supports operations of your Primary NbCS</t>
  </si>
  <si>
    <t>AI Chatbots for Community Engagement</t>
  </si>
  <si>
    <t>24/7 support; scalable education; reduced staff burden</t>
  </si>
  <si>
    <t>1,000 community interactions/month; 95% query resolution; 40% staff time saved; satisfaction score 4.5/5</t>
  </si>
  <si>
    <t>Secondary — ENABLING MECHANISM: AI chatbots support community engagement for your Primary NbCS</t>
  </si>
  <si>
    <t>AI for Participatory NbCS Planning</t>
  </si>
  <si>
    <t>Inclusive planning; faster consensus; community buy-in</t>
  </si>
  <si>
    <t>200 community inputs processed; 60% faster consensus; 90% community approval; 5 NbCS designs co-created</t>
  </si>
  <si>
    <t>Secondary — ENABLING MECHANISM: AI planning supports participatory design of your Primary NbCS</t>
  </si>
  <si>
    <t>🚌 TRANSPORTATION-LINKED NbCS</t>
  </si>
  <si>
    <t>Green Transit Corridors</t>
  </si>
  <si>
    <t>Air quality improved; shade provided; aesthetic enhancement</t>
  </si>
  <si>
    <t>5 km green corridors; 10 bus stops greened; 15% air quality improvement; 50% increase in transit use</t>
  </si>
  <si>
    <t>Secondary — SECTOR (Transportation): Green transit corridors are a transport sector outcome flowing from your Primary NbCS</t>
  </si>
  <si>
    <t>Port &amp; Airport NbCS</t>
  </si>
  <si>
    <t>Environmental footprint reduced; biodiversity enhanced; compliance</t>
  </si>
  <si>
    <t>1 port with NbCS; 30% runoff reduction; 20 species habitat created; environmental certification achieved</t>
  </si>
  <si>
    <t>Secondary — SECTOR (Transportation): Port/airport NbCS is a transport sector outcome flowing from your Primary NbCS</t>
  </si>
  <si>
    <t>Eco-Mobility NbCS</t>
  </si>
  <si>
    <t>Sustainable transport supported; green infrastructure integrated</t>
  </si>
  <si>
    <t>10 EV charging stations with NbCS; 5 bike-share stations greened; 20% modal shift; carbon neutral operations</t>
  </si>
  <si>
    <t>Secondary — SECTOR (Transportation): Eco-mobility is a transport sector outcome flowing from your Primary NbCS</t>
  </si>
  <si>
    <t>Freight Corridor Greening</t>
  </si>
  <si>
    <t>Pollution mitigation; noise reduction; aesthetic improvement</t>
  </si>
  <si>
    <t>3 km freight corridor greened; 25% particulate reduction; 10 dB noise reduction; community complaints reduced 70%</t>
  </si>
  <si>
    <t>Secondary — SECTOR (Transportation): Freight corridor greening is a transport sector outcome flowing from your Primary NbCS</t>
  </si>
  <si>
    <t>🤝 COMMUNITY-LED GOVERNANCE NbCS</t>
  </si>
  <si>
    <t>Participatory NbCS Design</t>
  </si>
  <si>
    <t>Community ownership; inclusive planning; local knowledge integrated</t>
  </si>
  <si>
    <t>5 co-design workshops; 200 participants; 3 NbCS designs approved; 95% community satisfaction</t>
  </si>
  <si>
    <t>Secondary — SUPPORTING MECHANISM: Participatory design is a governance mechanism that improves livelihoods around your Primary NbCS</t>
  </si>
  <si>
    <t>Community Monitoring NbCS</t>
  </si>
  <si>
    <t>Local capacity built; data collected; sustainability ensured</t>
  </si>
  <si>
    <t>30 community monitors trained; monthly monitoring reports; 90% data completeness; sustainability plan adopted</t>
  </si>
  <si>
    <t>Secondary — SUPPORTING MECHANISM: Community monitoring is a governance mechanism that ensures sustainability of your Primary NbCS</t>
  </si>
  <si>
    <t>NbCS Cooperatives</t>
  </si>
  <si>
    <t>Community ownership; income generation; sustainability</t>
  </si>
  <si>
    <t>2 NbCS cooperatives established; 50 members; JMD $500K annual revenue; governance structure established</t>
  </si>
  <si>
    <t>Secondary — SUPPORTING MECHANISM: Cooperatives are a livelihood mechanism that provides income from your Primary NbCS</t>
  </si>
  <si>
    <t>Traditional Knowledge Integration</t>
  </si>
  <si>
    <t>Indigenous knowledge valued; scientific integration; cultural preservation</t>
  </si>
  <si>
    <t>3 traditional knowledge holders engaged; best practices documented; 2 hybrid NbCS designs; knowledge transfer program</t>
  </si>
  <si>
    <t>Secondary — SUPPORTING MECHANISM: Traditional knowledge integration is a governance mechanism that strengthens your Primary NbCS</t>
  </si>
  <si>
    <t>🎣 COASTAL &amp; MARINE SPECIALIZATIONS</t>
  </si>
  <si>
    <t>Fisheries Enhancement NbCS</t>
  </si>
  <si>
    <t>Fish stocks increased; habitat created; fishery income improved</t>
  </si>
  <si>
    <t>5 artificial reefs deployed; 30% fish biomass increase; 50 fishers benefited; sustainable fishery plan adopted</t>
  </si>
  <si>
    <t>Primary NbCS activity — you are deploying the artificial reefs</t>
  </si>
  <si>
    <t>Seaweed Farming NbCS</t>
  </si>
  <si>
    <t>Carbon sequestered; income generated; water quality improved</t>
  </si>
  <si>
    <t>1 ha seaweed farm; 50 tonnes CO2e/year; JMD $300K annual income; 20 fishers trained</t>
  </si>
  <si>
    <t>Primary NbCS activity — you are establishing the seaweed farm</t>
  </si>
  <si>
    <t>Coastal Aquifer Protection NbCS</t>
  </si>
  <si>
    <t>Freshwater lens protected; water security; saltwater intrusion prevented</t>
  </si>
  <si>
    <t>10 ha coastal buffer; aquifer salinity stable; 3 communities with secure water; 100-year protection plan</t>
  </si>
  <si>
    <t>Primary NbCS activity — you are planting the coastal aquifer protection buffer</t>
  </si>
  <si>
    <t>🏙️ URBAN SPECIALIZATIONS</t>
  </si>
  <si>
    <t>Informal Settlement NbCS</t>
  </si>
  <si>
    <t>Vulnerable communities protected; low-cost solutions; resilience built</t>
  </si>
  <si>
    <t>2 settlements with NbCS; 100 households protected; 50% flood reduction; community-led maintenance</t>
  </si>
  <si>
    <t>Primary NbCS activity — you are installing NbCS in the informal settlement</t>
  </si>
  <si>
    <t>Vertical NbCS</t>
  </si>
  <si>
    <t>High-rise greening; urban density addressed; multiple benefits</t>
  </si>
  <si>
    <t>5 buildings with vertical NbCS; 500 m² green wall; 20% cooling reduction; 200 residents benefited</t>
  </si>
  <si>
    <t>Primary NbCS activity — you are installing the vertical green system</t>
  </si>
  <si>
    <t>Underground NbCS</t>
  </si>
  <si>
    <t>Subsurface solutions; space-efficient; stormwater management</t>
  </si>
  <si>
    <t>2 underground bioswales; 1,000 m³ storage capacity; 80% runoff capture; zero surface footprint</t>
  </si>
  <si>
    <t>Primary NbCS activity — you are building the underground bioswale system</t>
  </si>
  <si>
    <t>🌾 AGRICULTURE SPECIALIZATIONS</t>
  </si>
  <si>
    <t>Climate-Resilient Seed Systems NbCS</t>
  </si>
  <si>
    <t>Seed security; genetic diversity; farmer resilience</t>
  </si>
  <si>
    <t>5 seed banks established; 50 varieties conserved; 200 farmers accessing seeds; 30% yield stability</t>
  </si>
  <si>
    <t>Primary NbCS activity — you are establishing the climate-resilient seed bank</t>
  </si>
  <si>
    <t>Pollinator Corridor NbCS</t>
  </si>
  <si>
    <t>Pollination services; biodiversity; crop yield improved</t>
  </si>
  <si>
    <t>3 km pollinator corridors; 20 pollinator species; 25% crop yield increase; beekeeping program established</t>
  </si>
  <si>
    <t>Primary NbCS activity — you are planting the pollinator corridor</t>
  </si>
  <si>
    <t>Soil Health NbCS</t>
  </si>
  <si>
    <t>Soil carbon increased; fertility improved; erosion prevented</t>
  </si>
  <si>
    <t>100 ha under soil health practices; 2% carbon increase; 40% erosion reduction; soil health baseline established</t>
  </si>
  <si>
    <t>Primary NbCS activity — you are implementing soil health practices</t>
  </si>
  <si>
    <t>LEGEND — How to Use the "Primary / Secondary" Column</t>
  </si>
  <si>
    <t>This IS the primary NbCS activity itself — the actual nature-based solution you are building, planting, or installing on the ground. This is your mango tree.</t>
  </si>
  <si>
    <t>This is the system, sector, or livelihood mechanism that your Primary NbCS operates in or produces benefits for:
  1. The ENVIRONMENTAL / ECOLOGICAL SYSTEM (water, soil, coast)
  2. The SECTOR (tourism, transport, agriculture, fisheries, health)
  3. The SUPPORTING MECHANISM that improves people's lives (livelihoods, governance, enablers)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</si>
</sst>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0.0&quot;%&quot;"/>
  </numFmts>
  <fonts count="32">
    <font>
      <sz val="11.0"/>
      <color theme="1"/>
      <name val="Calibri"/>
      <scheme val="minor"/>
    </font>
    <font>
      <b/>
      <sz val="11.0"/>
      <color rgb="FFE65100"/>
      <name val="Calibri"/>
      <scheme val="minor"/>
    </font>
    <font/>
    <font>
      <b/>
      <sz val="18.0"/>
      <color rgb="FF000000"/>
      <name val="Times New Roman"/>
    </font>
    <font>
      <b/>
      <sz val="12.0"/>
      <color rgb="FF1B3F66"/>
      <name val="Times New Roman"/>
    </font>
    <font>
      <sz val="11.0"/>
      <color rgb="FF000000"/>
      <name val="Times New Roman"/>
    </font>
    <font>
      <b/>
      <sz val="11.0"/>
      <color theme="1"/>
      <name val="Times New Roman"/>
    </font>
    <font>
      <b/>
      <sz val="11.0"/>
      <color rgb="FF000000"/>
      <name val="Times New Roman"/>
    </font>
    <font>
      <i/>
      <sz val="10.0"/>
      <color rgb="FF2E7D32"/>
      <name val="Calibri"/>
      <scheme val="minor"/>
    </font>
    <font>
      <i/>
      <sz val="11.0"/>
      <color rgb="FF1F6F43"/>
      <name val="Calibri"/>
      <scheme val="minor"/>
    </font>
    <font>
      <i/>
      <sz val="10.0"/>
      <color rgb="FF1F6F43"/>
      <name val="Calibri"/>
      <scheme val="minor"/>
    </font>
    <font>
      <b/>
      <sz val="11.0"/>
      <color rgb="FFFFFFFF"/>
      <name val="Times New Roman"/>
    </font>
    <font>
      <sz val="11.0"/>
      <color rgb="FF006400"/>
      <name val="Times New Roman"/>
    </font>
    <font>
      <sz val="11.0"/>
      <color theme="1"/>
      <name val="Calibri"/>
    </font>
    <font>
      <i/>
      <sz val="11.0"/>
      <color rgb="FF1F6F43"/>
      <name val="Calibri"/>
    </font>
    <font>
      <color theme="1"/>
      <name val="Calibri"/>
      <scheme val="minor"/>
    </font>
    <font>
      <sz val="10.0"/>
      <color rgb="FF333333"/>
      <name val="Calibri"/>
    </font>
    <font>
      <b/>
      <sz val="12.0"/>
      <color rgb="FF1B3F66"/>
      <name val="Calibri"/>
    </font>
    <font>
      <b/>
      <sz val="10.0"/>
      <color rgb="FF1B6F43"/>
      <name val="Calibri"/>
    </font>
    <font>
      <b/>
      <sz val="10.0"/>
      <color rgb="FF333333"/>
      <name val="Calibri"/>
    </font>
    <font>
      <b/>
      <sz val="12.0"/>
      <color rgb="FFFFFFFF"/>
      <name val="Times New Roman"/>
    </font>
    <font>
      <b/>
      <sz val="12.0"/>
      <color rgb="FF1B6F43"/>
      <name val="Calibri"/>
    </font>
    <font>
      <b/>
      <sz val="10.0"/>
      <color rgb="FFFFFFFF"/>
      <name val="Calibri"/>
    </font>
    <font>
      <b/>
      <sz val="10.0"/>
      <color theme="1"/>
      <name val="Times New Roman"/>
    </font>
    <font>
      <sz val="10.0"/>
      <color theme="1"/>
      <name val="Times New Roman"/>
    </font>
    <font>
      <i/>
      <sz val="10.0"/>
      <color theme="1"/>
      <name val="Times New Roman"/>
    </font>
    <font>
      <i/>
      <sz val="11.0"/>
      <color rgb="FF666666"/>
      <name val="Times New Roman"/>
    </font>
    <font>
      <b/>
      <sz val="10.0"/>
      <color rgb="FF1B5E20"/>
      <name val="Times New Roman"/>
    </font>
    <font>
      <i/>
      <sz val="9.0"/>
      <color rgb="FF555555"/>
      <name val="Times New Roman"/>
    </font>
    <font>
      <b/>
      <sz val="10.0"/>
      <color rgb="FFE65100"/>
      <name val="Times New Roman"/>
    </font>
    <font>
      <b/>
      <sz val="11.0"/>
      <color rgb="FF1B3F66"/>
      <name val="Times New Roman"/>
    </font>
    <font>
      <b/>
      <sz val="10.0"/>
      <color rgb="FF0D47A1"/>
      <name val="Times New Roman"/>
    </font>
  </fonts>
  <fills count="13">
    <fill>
      <patternFill patternType="none"/>
    </fill>
    <fill>
      <patternFill patternType="lightGray"/>
    </fill>
    <fill>
      <patternFill patternType="solid">
        <fgColor rgb="FFFFF3E0"/>
        <bgColor rgb="FFFFF3E0"/>
      </patternFill>
    </fill>
    <fill>
      <patternFill patternType="solid">
        <fgColor rgb="FFE6E8EB"/>
        <bgColor rgb="FFE6E8EB"/>
      </patternFill>
    </fill>
    <fill>
      <patternFill patternType="solid">
        <fgColor rgb="FFF5F5F5"/>
        <bgColor rgb="FFF5F5F5"/>
      </patternFill>
    </fill>
    <fill>
      <patternFill patternType="solid">
        <fgColor rgb="FFE8F5E9"/>
        <bgColor rgb="FFE8F5E9"/>
      </patternFill>
    </fill>
    <fill>
      <patternFill patternType="solid">
        <fgColor rgb="FFF0FFF0"/>
        <bgColor rgb="FFF0FFF0"/>
      </patternFill>
    </fill>
    <fill>
      <patternFill patternType="solid">
        <fgColor rgb="FFDEEAF6"/>
        <bgColor rgb="FFDEEAF6"/>
      </patternFill>
    </fill>
    <fill>
      <patternFill patternType="solid">
        <fgColor rgb="FF1B3F66"/>
        <bgColor rgb="FF1B3F66"/>
      </patternFill>
    </fill>
    <fill>
      <patternFill patternType="solid">
        <fgColor rgb="FFF0FDF4"/>
        <bgColor rgb="FFF0FDF4"/>
      </patternFill>
    </fill>
    <fill>
      <patternFill patternType="solid">
        <fgColor rgb="FFFFF8DC"/>
        <bgColor rgb="FFFFF8DC"/>
      </patternFill>
    </fill>
    <fill>
      <patternFill patternType="solid">
        <fgColor rgb="FF1B6F43"/>
        <bgColor rgb="FF1B6F43"/>
      </patternFill>
    </fill>
    <fill>
      <patternFill patternType="solid">
        <fgColor rgb="FF2E7D32"/>
        <bgColor rgb="FF2E7D32"/>
      </patternFill>
    </fill>
  </fills>
  <borders count="17">
    <border/>
    <border>
      <top style="medium">
        <color rgb="FFE65100"/>
      </top>
      <bottom style="medium">
        <color rgb="FFE65100"/>
      </bottom>
    </border>
    <border>
      <right/>
      <top style="medium">
        <color rgb="FFE65100"/>
      </top>
      <bottom style="medium">
        <color rgb="FFE65100"/>
      </bottom>
    </border>
    <border>
      <left/>
      <right/>
      <top/>
      <bottom/>
    </border>
    <border>
      <left style="thin">
        <color rgb="FFB4B4B4"/>
      </left>
      <right style="thin">
        <color rgb="FFB4B4B4"/>
      </right>
      <top style="thin">
        <color rgb="FFB4B4B4"/>
      </top>
      <bottom style="thin">
        <color rgb="FFB4B4B4"/>
      </bottom>
    </border>
    <border>
      <left/>
      <top/>
      <bottom/>
    </border>
    <border>
      <right/>
      <top/>
      <bottom/>
    </border>
    <border>
      <top/>
      <bottom/>
    </border>
    <border>
      <left style="medium">
        <color rgb="FF1B6F43"/>
      </left>
      <top style="medium">
        <color rgb="FF1B6F43"/>
      </top>
    </border>
    <border>
      <top style="medium">
        <color rgb="FF1B6F43"/>
      </top>
    </border>
    <border>
      <right style="medium">
        <color rgb="FF1B6F43"/>
      </right>
      <top style="medium">
        <color rgb="FF1B6F43"/>
      </top>
    </border>
    <border>
      <left style="medium">
        <color rgb="FF1B6F43"/>
      </left>
    </border>
    <border>
      <right style="medium">
        <color rgb="FF1B6F43"/>
      </right>
    </border>
    <border>
      <left style="medium">
        <color rgb="FF1B6F43"/>
      </left>
      <bottom style="medium">
        <color rgb="FF1B6F43"/>
      </bottom>
    </border>
    <border>
      <bottom style="medium">
        <color rgb="FF1B6F43"/>
      </bottom>
    </border>
    <border>
      <right style="medium">
        <color rgb="FF1B6F43"/>
      </right>
      <bottom style="medium">
        <color rgb="FF1B6F43"/>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0" fillId="0" fontId="3" numFmtId="0" xfId="0" applyFont="1"/>
    <xf borderId="3" fillId="3" fontId="4" numFmtId="0" xfId="0" applyBorder="1" applyFill="1" applyFont="1"/>
    <xf borderId="0" fillId="0" fontId="5" numFmtId="0" xfId="0" applyFont="1"/>
    <xf borderId="4" fillId="0" fontId="6" numFmtId="0" xfId="0" applyBorder="1" applyFont="1"/>
    <xf borderId="4" fillId="0" fontId="5" numFmtId="0" xfId="0" applyBorder="1" applyFont="1"/>
    <xf borderId="4" fillId="4" fontId="6" numFmtId="0" xfId="0" applyBorder="1" applyFill="1" applyFont="1"/>
    <xf borderId="4" fillId="4" fontId="5" numFmtId="0" xfId="0" applyBorder="1" applyFont="1"/>
    <xf borderId="0" fillId="0" fontId="5" numFmtId="0" xfId="0" applyAlignment="1" applyFont="1">
      <alignment readingOrder="0"/>
    </xf>
    <xf borderId="0" fillId="0" fontId="7" numFmtId="0" xfId="0" applyFont="1"/>
    <xf borderId="0" fillId="0" fontId="7" numFmtId="0" xfId="0" applyAlignment="1" applyFont="1">
      <alignment readingOrder="0"/>
    </xf>
    <xf borderId="5" fillId="5" fontId="8" numFmtId="0" xfId="0" applyAlignment="1" applyBorder="1" applyFill="1" applyFont="1">
      <alignment shrinkToFit="0" vertical="center" wrapText="1"/>
    </xf>
    <xf borderId="6" fillId="0" fontId="2" numFmtId="0" xfId="0" applyBorder="1" applyFont="1"/>
    <xf borderId="5" fillId="6" fontId="9" numFmtId="0" xfId="0" applyAlignment="1" applyBorder="1" applyFill="1" applyFont="1">
      <alignment readingOrder="0" shrinkToFit="0" vertical="top" wrapText="1"/>
    </xf>
    <xf borderId="3" fillId="5" fontId="8" numFmtId="0" xfId="0" applyAlignment="1" applyBorder="1" applyFont="1">
      <alignment shrinkToFit="0" vertical="center" wrapText="1"/>
    </xf>
    <xf borderId="3" fillId="5" fontId="8" numFmtId="0" xfId="0" applyAlignment="1" applyBorder="1" applyFont="1">
      <alignment readingOrder="0" shrinkToFit="0" vertical="center" wrapText="1"/>
    </xf>
    <xf borderId="3" fillId="6" fontId="10" numFmtId="0" xfId="0" applyAlignment="1" applyBorder="1" applyFont="1">
      <alignment readingOrder="0" shrinkToFit="0" vertical="top" wrapText="1"/>
    </xf>
    <xf borderId="1" fillId="0" fontId="2" numFmtId="0" xfId="0" applyBorder="1" applyFont="1"/>
    <xf borderId="4" fillId="7" fontId="5" numFmtId="0" xfId="0" applyBorder="1" applyFill="1" applyFont="1"/>
    <xf borderId="5" fillId="6" fontId="10" numFmtId="0" xfId="0" applyAlignment="1" applyBorder="1" applyFont="1">
      <alignment shrinkToFit="0" vertical="top" wrapText="1"/>
    </xf>
    <xf borderId="7" fillId="0" fontId="2" numFmtId="0" xfId="0" applyBorder="1" applyFont="1"/>
    <xf borderId="4" fillId="8" fontId="11" numFmtId="0" xfId="0" applyAlignment="1" applyBorder="1" applyFill="1" applyFont="1">
      <alignment horizontal="center" vertical="center"/>
    </xf>
    <xf borderId="4" fillId="0" fontId="12" numFmtId="164" xfId="0" applyBorder="1" applyFont="1" applyNumberFormat="1"/>
    <xf borderId="4" fillId="0" fontId="13" numFmtId="0" xfId="0" applyBorder="1" applyFont="1"/>
    <xf borderId="4" fillId="4" fontId="12" numFmtId="164" xfId="0" applyBorder="1" applyFont="1" applyNumberFormat="1"/>
    <xf borderId="4" fillId="4" fontId="13" numFmtId="0" xfId="0" applyBorder="1" applyFont="1"/>
    <xf borderId="4" fillId="0" fontId="5" numFmtId="165" xfId="0" applyBorder="1" applyFont="1" applyNumberFormat="1"/>
    <xf borderId="0" fillId="0" fontId="14" numFmtId="0" xfId="0" applyAlignment="1" applyFont="1">
      <alignment shrinkToFit="0" wrapText="1"/>
    </xf>
    <xf borderId="4" fillId="0" fontId="5" numFmtId="0" xfId="0" applyAlignment="1" applyBorder="1" applyFont="1">
      <alignment readingOrder="0"/>
    </xf>
    <xf borderId="4" fillId="8" fontId="11" numFmtId="0" xfId="0" applyBorder="1" applyFont="1"/>
    <xf borderId="4" fillId="3" fontId="13" numFmtId="0" xfId="0" applyBorder="1" applyFont="1"/>
    <xf borderId="0" fillId="0" fontId="15" numFmtId="0" xfId="0" applyFont="1"/>
    <xf borderId="8" fillId="9" fontId="16" numFmtId="0" xfId="0" applyAlignment="1" applyBorder="1" applyFill="1" applyFont="1">
      <alignment shrinkToFit="0" vertical="top" wrapText="1"/>
    </xf>
    <xf borderId="9" fillId="0" fontId="2" numFmtId="0" xfId="0" applyBorder="1" applyFont="1"/>
    <xf borderId="10" fillId="0" fontId="2" numFmtId="0" xfId="0" applyBorder="1" applyFont="1"/>
    <xf borderId="11" fillId="0" fontId="2" numFmtId="0" xfId="0" applyBorder="1" applyFont="1"/>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5" fillId="3" fontId="17" numFmtId="0" xfId="0" applyAlignment="1" applyBorder="1" applyFont="1">
      <alignment horizontal="left"/>
    </xf>
    <xf borderId="0" fillId="0" fontId="18" numFmtId="0" xfId="0" applyFont="1"/>
    <xf borderId="0" fillId="0" fontId="19" numFmtId="0" xfId="0" applyFont="1"/>
    <xf borderId="0" fillId="0" fontId="16" numFmtId="0" xfId="0" applyAlignment="1" applyFont="1">
      <alignment shrinkToFit="0" vertical="top" wrapText="1"/>
    </xf>
    <xf borderId="3" fillId="4" fontId="19" numFmtId="0" xfId="0" applyBorder="1" applyFont="1"/>
    <xf borderId="5" fillId="4" fontId="16" numFmtId="0" xfId="0" applyAlignment="1" applyBorder="1" applyFont="1">
      <alignment shrinkToFit="0" vertical="top" wrapText="1"/>
    </xf>
    <xf borderId="4" fillId="8" fontId="11" numFmtId="0" xfId="0" applyAlignment="1" applyBorder="1" applyFont="1">
      <alignment horizontal="center" shrinkToFit="0" vertical="center" wrapText="1"/>
    </xf>
    <xf borderId="4" fillId="0" fontId="5" numFmtId="0" xfId="0" applyAlignment="1" applyBorder="1" applyFont="1">
      <alignment shrinkToFit="0" wrapText="1"/>
    </xf>
    <xf borderId="4" fillId="10" fontId="5" numFmtId="3" xfId="0" applyBorder="1" applyFill="1" applyFont="1" applyNumberFormat="1"/>
    <xf borderId="4" fillId="0" fontId="5" numFmtId="164" xfId="0" applyBorder="1" applyFont="1" applyNumberFormat="1"/>
    <xf borderId="4" fillId="4" fontId="5" numFmtId="0" xfId="0" applyAlignment="1" applyBorder="1" applyFont="1">
      <alignment shrinkToFit="0" wrapText="1"/>
    </xf>
    <xf borderId="4" fillId="4" fontId="5" numFmtId="164" xfId="0" applyBorder="1" applyFont="1" applyNumberFormat="1"/>
    <xf borderId="4" fillId="4" fontId="5" numFmtId="165" xfId="0" applyBorder="1" applyFont="1" applyNumberFormat="1"/>
    <xf borderId="4" fillId="3" fontId="6" numFmtId="0" xfId="0" applyBorder="1" applyFont="1"/>
    <xf borderId="4" fillId="3" fontId="6" numFmtId="164" xfId="0" applyBorder="1" applyFont="1" applyNumberFormat="1"/>
    <xf borderId="4" fillId="3" fontId="6" numFmtId="165" xfId="0" applyBorder="1" applyFont="1" applyNumberFormat="1"/>
    <xf borderId="4" fillId="8" fontId="20" numFmtId="0" xfId="0" applyBorder="1" applyFont="1"/>
    <xf borderId="4" fillId="8" fontId="13" numFmtId="0" xfId="0" applyBorder="1" applyFont="1"/>
    <xf borderId="4" fillId="8" fontId="20" numFmtId="164" xfId="0" applyBorder="1" applyFont="1" applyNumberFormat="1"/>
    <xf borderId="5" fillId="5" fontId="21" numFmtId="0" xfId="0" applyAlignment="1" applyBorder="1" applyFont="1">
      <alignment horizontal="left"/>
    </xf>
    <xf borderId="3" fillId="11" fontId="22" numFmtId="0" xfId="0" applyAlignment="1" applyBorder="1" applyFill="1" applyFont="1">
      <alignment horizontal="center" shrinkToFit="0" vertical="center" wrapText="1"/>
    </xf>
    <xf borderId="5" fillId="11" fontId="22" numFmtId="0" xfId="0" applyAlignment="1" applyBorder="1" applyFont="1">
      <alignment horizontal="center" shrinkToFit="0" vertical="center" wrapText="1"/>
    </xf>
    <xf borderId="0" fillId="0" fontId="23" numFmtId="0" xfId="0" applyAlignment="1" applyFont="1">
      <alignment shrinkToFit="0" vertical="top" wrapText="1"/>
    </xf>
    <xf borderId="0" fillId="0" fontId="24" numFmtId="0" xfId="0" applyAlignment="1" applyFont="1">
      <alignment shrinkToFit="0" vertical="top" wrapText="1"/>
    </xf>
    <xf borderId="0" fillId="0" fontId="25" numFmtId="0" xfId="0" applyAlignment="1" applyFont="1">
      <alignment shrinkToFit="0" vertical="top" wrapText="1"/>
    </xf>
    <xf borderId="3" fillId="4" fontId="23" numFmtId="0" xfId="0" applyAlignment="1" applyBorder="1" applyFont="1">
      <alignment shrinkToFit="0" vertical="top" wrapText="1"/>
    </xf>
    <xf borderId="3" fillId="4" fontId="24" numFmtId="0" xfId="0" applyAlignment="1" applyBorder="1" applyFont="1">
      <alignment shrinkToFit="0" vertical="top" wrapText="1"/>
    </xf>
    <xf borderId="5" fillId="4" fontId="25" numFmtId="0" xfId="0" applyAlignment="1" applyBorder="1" applyFont="1">
      <alignment shrinkToFit="0" vertical="top" wrapText="1"/>
    </xf>
    <xf borderId="0" fillId="0" fontId="16" numFmtId="0" xfId="0" applyFont="1"/>
    <xf borderId="3" fillId="4" fontId="16" numFmtId="0" xfId="0" applyBorder="1" applyFont="1"/>
    <xf borderId="0" fillId="0" fontId="26" numFmtId="0" xfId="0" applyFont="1"/>
    <xf borderId="3" fillId="3" fontId="6" numFmtId="0" xfId="0" applyBorder="1" applyFont="1"/>
    <xf borderId="4" fillId="7" fontId="5" numFmtId="3" xfId="0" applyBorder="1" applyFont="1" applyNumberFormat="1"/>
    <xf borderId="4" fillId="7" fontId="5" numFmtId="164" xfId="0" applyBorder="1" applyFont="1" applyNumberFormat="1"/>
    <xf borderId="3" fillId="0" fontId="13" numFmtId="0" xfId="0" applyBorder="1" applyFont="1"/>
    <xf borderId="4" fillId="3" fontId="6" numFmtId="0" xfId="0" applyAlignment="1" applyBorder="1" applyFont="1">
      <alignment readingOrder="0"/>
    </xf>
    <xf borderId="4" fillId="3" fontId="5" numFmtId="0" xfId="0" applyBorder="1" applyFont="1"/>
    <xf borderId="4" fillId="3" fontId="5" numFmtId="164" xfId="0" applyBorder="1" applyFont="1" applyNumberFormat="1"/>
    <xf borderId="16" fillId="8" fontId="11" numFmtId="0" xfId="0" applyAlignment="1" applyBorder="1" applyFont="1">
      <alignment horizontal="center" shrinkToFit="0" vertical="center" wrapText="1"/>
    </xf>
    <xf borderId="4" fillId="12" fontId="11" numFmtId="0" xfId="0" applyBorder="1" applyFill="1" applyFont="1"/>
    <xf borderId="4" fillId="12" fontId="13" numFmtId="0" xfId="0" applyBorder="1" applyFont="1"/>
    <xf borderId="16" fillId="12" fontId="13" numFmtId="0" xfId="0" applyBorder="1" applyFont="1"/>
    <xf borderId="4" fillId="0" fontId="23" numFmtId="0" xfId="0" applyAlignment="1" applyBorder="1" applyFont="1">
      <alignment shrinkToFit="0" wrapText="1"/>
    </xf>
    <xf borderId="16" fillId="5" fontId="27" numFmtId="0" xfId="0" applyAlignment="1" applyBorder="1" applyFont="1">
      <alignment horizontal="center" shrinkToFit="0" vertical="top" wrapText="1"/>
    </xf>
    <xf borderId="16" fillId="0" fontId="28" numFmtId="0" xfId="0" applyAlignment="1" applyBorder="1" applyFont="1">
      <alignment shrinkToFit="0" vertical="top" wrapText="1"/>
    </xf>
    <xf borderId="16" fillId="2" fontId="29" numFmtId="0" xfId="0" applyAlignment="1" applyBorder="1" applyFont="1">
      <alignment horizontal="center" shrinkToFit="0" vertical="top" wrapText="1"/>
    </xf>
    <xf borderId="0" fillId="0" fontId="30" numFmtId="0" xfId="0" applyFont="1"/>
    <xf borderId="0" fillId="0" fontId="27" numFmtId="0" xfId="0" applyFont="1"/>
    <xf borderId="0" fillId="0" fontId="28" numFmtId="0" xfId="0" applyAlignment="1" applyFont="1">
      <alignment readingOrder="0"/>
    </xf>
    <xf borderId="0" fillId="0" fontId="29" numFmtId="0" xfId="0" applyFont="1"/>
    <xf borderId="0" fillId="0" fontId="31" numFmtId="0" xfId="0" applyFont="1"/>
    <xf borderId="0" fillId="0" fontId="2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80.0"/>
    <col customWidth="1" min="3" max="3" width="60.0"/>
    <col customWidth="1" min="4" max="26" width="8.71"/>
  </cols>
  <sheetData>
    <row r="1">
      <c r="B1" s="1" t="s">
        <v>0</v>
      </c>
      <c r="C1" s="2"/>
    </row>
    <row r="2">
      <c r="B2" s="3" t="s">
        <v>1</v>
      </c>
    </row>
    <row r="3">
      <c r="B3" s="1" t="s">
        <v>2</v>
      </c>
      <c r="C3" s="2"/>
    </row>
    <row r="4">
      <c r="B4" s="4" t="s">
        <v>3</v>
      </c>
    </row>
    <row r="5">
      <c r="B5" s="5" t="s">
        <v>4</v>
      </c>
    </row>
    <row r="6">
      <c r="B6" s="5" t="s">
        <v>5</v>
      </c>
    </row>
    <row r="7">
      <c r="B7" s="5"/>
    </row>
    <row r="8">
      <c r="B8" s="5" t="s">
        <v>6</v>
      </c>
    </row>
    <row r="9">
      <c r="B9" s="5" t="s">
        <v>7</v>
      </c>
    </row>
    <row r="10">
      <c r="B10" s="5" t="s">
        <v>8</v>
      </c>
    </row>
    <row r="11">
      <c r="B11" s="5" t="s">
        <v>9</v>
      </c>
    </row>
    <row r="12">
      <c r="B12" s="5" t="s">
        <v>10</v>
      </c>
    </row>
    <row r="15">
      <c r="B15" s="4" t="s">
        <v>11</v>
      </c>
    </row>
    <row r="16">
      <c r="B16" s="6" t="s">
        <v>12</v>
      </c>
      <c r="C16" s="7" t="s">
        <v>13</v>
      </c>
    </row>
    <row r="17">
      <c r="B17" s="8" t="s">
        <v>14</v>
      </c>
      <c r="C17" s="9" t="s">
        <v>15</v>
      </c>
    </row>
    <row r="18">
      <c r="B18" s="6" t="s">
        <v>16</v>
      </c>
      <c r="C18" s="7" t="s">
        <v>17</v>
      </c>
    </row>
    <row r="19">
      <c r="B19" s="8" t="s">
        <v>18</v>
      </c>
      <c r="C19" s="9" t="s">
        <v>19</v>
      </c>
    </row>
    <row r="20">
      <c r="B20" s="6" t="s">
        <v>20</v>
      </c>
      <c r="C20" s="7" t="s">
        <v>21</v>
      </c>
    </row>
    <row r="21" ht="15.75" customHeight="1">
      <c r="B21" s="8" t="s">
        <v>22</v>
      </c>
      <c r="C21" s="9" t="s">
        <v>23</v>
      </c>
    </row>
    <row r="22" ht="15.75" customHeight="1"/>
    <row r="23" ht="15.75" customHeight="1"/>
    <row r="24" ht="15.75" customHeight="1">
      <c r="B24" s="4" t="s">
        <v>24</v>
      </c>
    </row>
    <row r="25" ht="15.75" customHeight="1">
      <c r="B25" s="5" t="s">
        <v>25</v>
      </c>
    </row>
    <row r="26" ht="15.75" customHeight="1">
      <c r="B26" s="5"/>
    </row>
    <row r="27" ht="15.75" customHeight="1">
      <c r="B27" s="10" t="s">
        <v>26</v>
      </c>
    </row>
    <row r="28" ht="15.75" customHeight="1">
      <c r="B28" s="5" t="s">
        <v>27</v>
      </c>
    </row>
    <row r="29" ht="15.75" customHeight="1">
      <c r="B29" s="5"/>
    </row>
    <row r="30" ht="15.75" customHeight="1">
      <c r="B30" s="10" t="s">
        <v>28</v>
      </c>
    </row>
    <row r="31" ht="15.75" customHeight="1">
      <c r="B31" s="5" t="s">
        <v>29</v>
      </c>
    </row>
    <row r="32" ht="15.75" customHeight="1">
      <c r="B32" s="5"/>
    </row>
    <row r="33" ht="15.75" customHeight="1">
      <c r="B33" s="11" t="s">
        <v>30</v>
      </c>
    </row>
    <row r="34" ht="15.75" customHeight="1">
      <c r="B34" s="5" t="s">
        <v>31</v>
      </c>
    </row>
    <row r="35" ht="15.75" customHeight="1">
      <c r="B35" s="5" t="s">
        <v>32</v>
      </c>
    </row>
    <row r="36" ht="15.75" customHeight="1">
      <c r="B36" s="5" t="s">
        <v>33</v>
      </c>
    </row>
    <row r="37" ht="15.75" customHeight="1">
      <c r="B37" s="5" t="s">
        <v>34</v>
      </c>
    </row>
    <row r="38" ht="15.75" customHeight="1">
      <c r="B38" s="5" t="s">
        <v>35</v>
      </c>
    </row>
    <row r="39" ht="15.75" customHeight="1"/>
    <row r="40" ht="15.75" customHeight="1">
      <c r="B40" s="4" t="s">
        <v>36</v>
      </c>
    </row>
    <row r="41" ht="15.75" customHeight="1">
      <c r="B41" s="5" t="s">
        <v>37</v>
      </c>
    </row>
    <row r="42" ht="15.75" customHeight="1">
      <c r="B42" s="5"/>
    </row>
    <row r="43" ht="15.75" customHeight="1">
      <c r="B43" s="12" t="s">
        <v>38</v>
      </c>
    </row>
    <row r="44" ht="15.75" customHeight="1">
      <c r="B44" s="5" t="s">
        <v>39</v>
      </c>
    </row>
    <row r="45" ht="15.75" customHeight="1">
      <c r="B45" s="5" t="s">
        <v>40</v>
      </c>
    </row>
    <row r="46" ht="15.75" customHeight="1">
      <c r="B46" s="5"/>
    </row>
    <row r="47" ht="15.75" customHeight="1">
      <c r="B47" s="12" t="s">
        <v>41</v>
      </c>
    </row>
    <row r="48" ht="15.75" customHeight="1">
      <c r="B48" s="5" t="s">
        <v>42</v>
      </c>
    </row>
    <row r="49" ht="15.75" customHeight="1">
      <c r="B49" s="5" t="s">
        <v>43</v>
      </c>
    </row>
    <row r="50" ht="15.75" customHeight="1">
      <c r="B50" s="5"/>
    </row>
    <row r="51" ht="15.75" customHeight="1">
      <c r="B51" s="12" t="s">
        <v>44</v>
      </c>
    </row>
    <row r="52" ht="15.75" customHeight="1">
      <c r="B52" s="5" t="s">
        <v>45</v>
      </c>
    </row>
    <row r="53" ht="15.75" customHeight="1">
      <c r="B53" s="5" t="s">
        <v>46</v>
      </c>
    </row>
    <row r="54" ht="15.75" customHeight="1">
      <c r="B54" s="5"/>
    </row>
    <row r="55" ht="15.75" customHeight="1">
      <c r="B55" s="13" t="s">
        <v>47</v>
      </c>
      <c r="C55" s="14"/>
    </row>
    <row r="56" ht="15.75" customHeight="1">
      <c r="B56" s="13" t="s">
        <v>48</v>
      </c>
      <c r="C56" s="14"/>
    </row>
    <row r="57" ht="15.75" customHeight="1">
      <c r="B57" s="5" t="s">
        <v>49</v>
      </c>
    </row>
    <row r="58" ht="15.75" customHeight="1">
      <c r="B58" s="15" t="s">
        <v>50</v>
      </c>
      <c r="C58" s="14"/>
    </row>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C1"/>
    <mergeCell ref="B3:C3"/>
    <mergeCell ref="B55:C55"/>
    <mergeCell ref="B56:C56"/>
    <mergeCell ref="B58:C58"/>
  </mergeCell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80.0"/>
    <col customWidth="1" min="3" max="26" width="8.71"/>
  </cols>
  <sheetData>
    <row r="2">
      <c r="B2" s="3" t="s">
        <v>51</v>
      </c>
    </row>
    <row r="3">
      <c r="B3" s="1" t="s">
        <v>52</v>
      </c>
    </row>
    <row r="4">
      <c r="B4" s="4" t="s">
        <v>53</v>
      </c>
    </row>
    <row r="5">
      <c r="B5" s="12" t="s">
        <v>54</v>
      </c>
    </row>
    <row r="6">
      <c r="B6" s="10" t="s">
        <v>55</v>
      </c>
    </row>
    <row r="7">
      <c r="B7" s="5" t="s">
        <v>56</v>
      </c>
    </row>
    <row r="8">
      <c r="B8" s="5" t="s">
        <v>57</v>
      </c>
    </row>
    <row r="9">
      <c r="B9" s="5" t="s">
        <v>58</v>
      </c>
    </row>
    <row r="10">
      <c r="B10" s="5"/>
    </row>
    <row r="11">
      <c r="B11" s="12" t="s">
        <v>59</v>
      </c>
    </row>
    <row r="12">
      <c r="B12" s="5" t="s">
        <v>60</v>
      </c>
    </row>
    <row r="13">
      <c r="B13" s="5" t="s">
        <v>61</v>
      </c>
    </row>
    <row r="14">
      <c r="B14" s="5" t="s">
        <v>62</v>
      </c>
    </row>
    <row r="17">
      <c r="B17" s="4" t="s">
        <v>63</v>
      </c>
    </row>
    <row r="18">
      <c r="B18" s="11" t="s">
        <v>64</v>
      </c>
    </row>
    <row r="19">
      <c r="B19" s="5" t="s">
        <v>65</v>
      </c>
    </row>
    <row r="20">
      <c r="B20" s="5" t="s">
        <v>66</v>
      </c>
    </row>
    <row r="21" ht="15.75" customHeight="1">
      <c r="B21" s="11" t="s">
        <v>67</v>
      </c>
    </row>
    <row r="22" ht="15.75" customHeight="1">
      <c r="B22" s="11" t="s">
        <v>68</v>
      </c>
    </row>
    <row r="23" ht="15.75" customHeight="1">
      <c r="B23" s="5"/>
    </row>
    <row r="24" ht="15.75" customHeight="1">
      <c r="B24" s="11" t="s">
        <v>69</v>
      </c>
    </row>
    <row r="25" ht="15.75" customHeight="1">
      <c r="B25" s="5" t="s">
        <v>70</v>
      </c>
    </row>
    <row r="26" ht="15.75" customHeight="1">
      <c r="B26" s="5"/>
    </row>
    <row r="27" ht="15.75" customHeight="1">
      <c r="B27" s="11" t="s">
        <v>71</v>
      </c>
    </row>
    <row r="28" ht="15.75" customHeight="1">
      <c r="B28" s="5" t="s">
        <v>72</v>
      </c>
    </row>
    <row r="29" ht="15.75" customHeight="1"/>
    <row r="30" ht="15.75" customHeight="1"/>
    <row r="31" ht="15.75" customHeight="1"/>
    <row r="32" ht="15.75" customHeight="1">
      <c r="B32" s="4" t="s">
        <v>73</v>
      </c>
    </row>
    <row r="33" ht="15.75" customHeight="1">
      <c r="B33" s="5" t="s">
        <v>74</v>
      </c>
    </row>
    <row r="34" ht="15.75" customHeight="1">
      <c r="B34" s="10" t="s">
        <v>75</v>
      </c>
    </row>
    <row r="35" ht="15.75" customHeight="1">
      <c r="B35" s="5" t="s">
        <v>76</v>
      </c>
    </row>
    <row r="36" ht="15.75" customHeight="1">
      <c r="B36" s="5" t="s">
        <v>77</v>
      </c>
    </row>
    <row r="37" ht="15.75" customHeight="1">
      <c r="B37" s="16" t="s">
        <v>78</v>
      </c>
    </row>
    <row r="38" ht="15.75" customHeight="1">
      <c r="B38" s="16" t="s">
        <v>79</v>
      </c>
    </row>
    <row r="39" ht="15.75" customHeight="1">
      <c r="B39" s="17" t="s">
        <v>80</v>
      </c>
    </row>
    <row r="40" ht="15.75" customHeight="1">
      <c r="B40" s="18" t="s">
        <v>81</v>
      </c>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min="2" max="2" width="28.0"/>
    <col customWidth="1" min="3" max="3" width="25.0"/>
    <col customWidth="1" min="4" max="4" width="18.0"/>
    <col customWidth="1" min="5" max="5" width="20.0"/>
    <col customWidth="1" min="6" max="26" width="8.71"/>
  </cols>
  <sheetData>
    <row r="1">
      <c r="B1" s="1" t="s">
        <v>82</v>
      </c>
      <c r="C1" s="19"/>
      <c r="D1" s="19"/>
      <c r="E1" s="2"/>
    </row>
    <row r="2">
      <c r="B2" s="3" t="s">
        <v>83</v>
      </c>
    </row>
    <row r="4">
      <c r="B4" s="4" t="s">
        <v>84</v>
      </c>
    </row>
    <row r="5">
      <c r="B5" s="6" t="s">
        <v>85</v>
      </c>
      <c r="C5" s="20" t="s">
        <v>86</v>
      </c>
    </row>
    <row r="6">
      <c r="B6" s="6" t="s">
        <v>87</v>
      </c>
      <c r="C6" s="20" t="s">
        <v>88</v>
      </c>
    </row>
    <row r="7">
      <c r="B7" s="6" t="s">
        <v>89</v>
      </c>
      <c r="C7" s="20" t="s">
        <v>90</v>
      </c>
    </row>
    <row r="8">
      <c r="B8" s="6" t="s">
        <v>91</v>
      </c>
      <c r="C8" s="20" t="s">
        <v>92</v>
      </c>
    </row>
    <row r="9">
      <c r="B9" s="6" t="s">
        <v>93</v>
      </c>
      <c r="C9" s="20">
        <v>12.0</v>
      </c>
    </row>
    <row r="10">
      <c r="B10" s="21" t="s">
        <v>94</v>
      </c>
      <c r="C10" s="22"/>
      <c r="D10" s="22"/>
      <c r="E10" s="14"/>
    </row>
    <row r="11">
      <c r="B11" s="4" t="s">
        <v>95</v>
      </c>
    </row>
    <row r="12">
      <c r="B12" s="23" t="s">
        <v>96</v>
      </c>
      <c r="C12" s="23" t="s">
        <v>97</v>
      </c>
      <c r="D12" s="23" t="s">
        <v>98</v>
      </c>
      <c r="E12" s="23" t="s">
        <v>99</v>
      </c>
    </row>
    <row r="13">
      <c r="B13" s="6" t="s">
        <v>100</v>
      </c>
      <c r="C13" s="7" t="s">
        <v>101</v>
      </c>
      <c r="D13" s="24">
        <f>'4-Budget by Category'!H47</f>
        <v>8350000</v>
      </c>
      <c r="E13" s="25"/>
    </row>
    <row r="14">
      <c r="B14" s="8" t="s">
        <v>102</v>
      </c>
      <c r="C14" s="9" t="s">
        <v>103</v>
      </c>
      <c r="D14" s="26">
        <f>'4-Budget by Category'!F47</f>
        <v>6200000</v>
      </c>
      <c r="E14" s="27"/>
    </row>
    <row r="15">
      <c r="B15" s="6" t="s">
        <v>104</v>
      </c>
      <c r="C15" s="7" t="s">
        <v>105</v>
      </c>
      <c r="D15" s="24">
        <f>'5-Co-financing'!F17</f>
        <v>2400000</v>
      </c>
      <c r="E15" s="25"/>
    </row>
    <row r="16">
      <c r="B16" s="9" t="s">
        <v>106</v>
      </c>
      <c r="C16" s="9" t="s">
        <v>107</v>
      </c>
      <c r="D16" s="26">
        <f>'5-Co-financing'!D12</f>
        <v>1200000</v>
      </c>
      <c r="E16" s="27"/>
    </row>
    <row r="17">
      <c r="B17" s="7" t="s">
        <v>108</v>
      </c>
      <c r="C17" s="7" t="s">
        <v>109</v>
      </c>
      <c r="D17" s="24">
        <f>'5-Co-financing'!F16</f>
        <v>1200000</v>
      </c>
      <c r="E17" s="25"/>
    </row>
    <row r="18">
      <c r="B18" s="8" t="s">
        <v>110</v>
      </c>
      <c r="C18" s="9" t="s">
        <v>111</v>
      </c>
      <c r="D18" s="26">
        <f>'4-Budget by Category'!H45</f>
        <v>800000</v>
      </c>
      <c r="E18" s="27"/>
    </row>
    <row r="19">
      <c r="B19" s="6" t="s">
        <v>112</v>
      </c>
      <c r="C19" s="7" t="s">
        <v>113</v>
      </c>
      <c r="D19" s="28">
        <f>IF(D13&gt;0,D18/D13*100,0)</f>
        <v>9.580838323</v>
      </c>
    </row>
    <row r="21" ht="15.75" customHeight="1">
      <c r="B21" s="4" t="s">
        <v>114</v>
      </c>
    </row>
    <row r="22" ht="15.75" customHeight="1">
      <c r="B22" s="29" t="s">
        <v>115</v>
      </c>
    </row>
    <row r="23" ht="15.75" customHeight="1">
      <c r="B23" s="23" t="s">
        <v>116</v>
      </c>
      <c r="C23" s="23" t="s">
        <v>117</v>
      </c>
      <c r="D23" s="23" t="s">
        <v>118</v>
      </c>
    </row>
    <row r="24" ht="15.75" customHeight="1">
      <c r="B24" s="7" t="s">
        <v>119</v>
      </c>
      <c r="C24" s="7" t="str">
        <f>IF(D19&lt;=10,"✓ PASS","✗ FAIL - Exceeds 10%")</f>
        <v>✓ PASS</v>
      </c>
      <c r="D24" s="7" t="s">
        <v>120</v>
      </c>
    </row>
    <row r="25" ht="15.75" customHeight="1">
      <c r="B25" s="7" t="s">
        <v>121</v>
      </c>
      <c r="C25" s="7" t="str">
        <f>IF(AND(D13&gt;=8000000,D13&lt;=15000000),"✓ PASS","✗ FAIL")</f>
        <v>✓ PASS</v>
      </c>
      <c r="D25" s="30" t="s">
        <v>122</v>
      </c>
    </row>
    <row r="26" ht="15.75" customHeight="1">
      <c r="B26" s="7" t="s">
        <v>123</v>
      </c>
      <c r="C26" s="7" t="str">
        <f>IF(D15&gt;0,"✓ Documented","No co-financing reported")</f>
        <v>✓ Documented</v>
      </c>
      <c r="D26" s="7" t="s">
        <v>124</v>
      </c>
    </row>
    <row r="27" ht="15.75" customHeight="1"/>
    <row r="28" ht="15.75" customHeight="1">
      <c r="B28" s="4" t="s">
        <v>125</v>
      </c>
    </row>
    <row r="29" ht="15.75" customHeight="1">
      <c r="B29" s="31" t="s">
        <v>126</v>
      </c>
      <c r="C29" s="31" t="s">
        <v>127</v>
      </c>
      <c r="D29" s="31" t="s">
        <v>128</v>
      </c>
    </row>
    <row r="30" ht="15.75" customHeight="1">
      <c r="B30" s="6" t="s">
        <v>129</v>
      </c>
      <c r="C30" s="7" t="str">
        <f t="shared" ref="C30:C31" si="1">TEXT(D14,"$#,##0")</f>
        <v>$6,200,000</v>
      </c>
      <c r="D30" s="28">
        <f>IF(D13&gt;0,D14/D13*100,0)</f>
        <v>74.25149701</v>
      </c>
    </row>
    <row r="31" ht="15.75" customHeight="1">
      <c r="B31" s="6" t="s">
        <v>130</v>
      </c>
      <c r="C31" s="7" t="str">
        <f t="shared" si="1"/>
        <v>$2,400,000</v>
      </c>
      <c r="D31" s="28">
        <f>IF(D13&gt;0,D15/D13*100,0)</f>
        <v>28.74251497</v>
      </c>
    </row>
    <row r="32" ht="15.75" customHeight="1">
      <c r="B32" s="6" t="s">
        <v>131</v>
      </c>
      <c r="C32" s="7" t="str">
        <f>TEXT(D18,"$#,##0")</f>
        <v>$800,000</v>
      </c>
      <c r="D32" s="28">
        <f>D19</f>
        <v>9.580838323</v>
      </c>
    </row>
    <row r="33" ht="15.75" customHeight="1">
      <c r="B33" s="6" t="s">
        <v>132</v>
      </c>
      <c r="C33" s="7" t="str">
        <f>TEXT(D13-D18,"$#,##0")</f>
        <v>$7,550,000</v>
      </c>
      <c r="D33" s="28">
        <f>IF(D13&gt;0,(D13-D18)/D13*100,0)</f>
        <v>90.41916168</v>
      </c>
    </row>
    <row r="34" ht="15.75" customHeight="1"/>
    <row r="35" ht="15.75" customHeight="1">
      <c r="B35" s="4" t="s">
        <v>133</v>
      </c>
      <c r="C35" s="32"/>
      <c r="D35" s="32"/>
    </row>
    <row r="36" ht="15.75" customHeight="1">
      <c r="B36" s="6" t="s">
        <v>134</v>
      </c>
      <c r="C36" s="7" t="str">
        <f>C8</f>
        <v>Hybrid</v>
      </c>
    </row>
    <row r="37" ht="15.75" customHeight="1">
      <c r="B37" s="6" t="s">
        <v>135</v>
      </c>
      <c r="C37" s="7" t="str">
        <f>TEXT(D14,"$#,##0")</f>
        <v>$6,200,000</v>
      </c>
    </row>
    <row r="38" ht="15.75" customHeight="1">
      <c r="B38" s="6" t="s">
        <v>136</v>
      </c>
      <c r="C38" s="7" t="s">
        <v>137</v>
      </c>
    </row>
    <row r="39" ht="15.75" customHeight="1">
      <c r="B39" s="6" t="s">
        <v>138</v>
      </c>
      <c r="C39" s="33" t="str">
        <f>IF(D14&lt;=15000000,"✓ PASS","✗ FAIL - Exceeds maximum")</f>
        <v>✓ PASS</v>
      </c>
    </row>
    <row r="40" ht="15.75" customHeight="1">
      <c r="B40" s="13" t="s">
        <v>139</v>
      </c>
      <c r="C40" s="22"/>
      <c r="D40" s="22"/>
      <c r="E40" s="14"/>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B1:E1"/>
    <mergeCell ref="B10:E10"/>
    <mergeCell ref="B22:E22"/>
    <mergeCell ref="B40:E40"/>
  </mergeCells>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min="2" max="2" width="38.57"/>
    <col customWidth="1" min="3" max="3" width="39.29"/>
    <col customWidth="1" min="4" max="4" width="40.86"/>
    <col customWidth="1" min="5" max="5" width="46.71"/>
    <col customWidth="1" min="6" max="6" width="15.0"/>
    <col customWidth="1" min="7" max="7" width="11.43"/>
    <col customWidth="1" min="8" max="8" width="11.71"/>
    <col customWidth="1" min="9" max="9" width="10.0"/>
    <col customWidth="1" min="10" max="26" width="8.71"/>
  </cols>
  <sheetData>
    <row r="1">
      <c r="B1" s="1" t="s">
        <v>140</v>
      </c>
      <c r="C1" s="19"/>
      <c r="D1" s="19"/>
      <c r="E1" s="19"/>
      <c r="F1" s="19"/>
      <c r="G1" s="19"/>
      <c r="H1" s="19"/>
      <c r="I1" s="2"/>
    </row>
    <row r="2">
      <c r="B2" s="3" t="s">
        <v>141</v>
      </c>
    </row>
    <row r="3">
      <c r="B3" s="13" t="s">
        <v>142</v>
      </c>
      <c r="C3" s="22"/>
      <c r="D3" s="22"/>
      <c r="E3" s="22"/>
      <c r="F3" s="22"/>
      <c r="G3" s="22"/>
      <c r="H3" s="22"/>
      <c r="I3" s="14"/>
    </row>
    <row r="5">
      <c r="B5" s="34" t="s">
        <v>143</v>
      </c>
      <c r="C5" s="35"/>
      <c r="D5" s="35"/>
      <c r="E5" s="35"/>
      <c r="F5" s="35"/>
      <c r="G5" s="35"/>
      <c r="H5" s="35"/>
      <c r="I5" s="36"/>
    </row>
    <row r="6">
      <c r="B6" s="37"/>
      <c r="I6" s="38"/>
    </row>
    <row r="7">
      <c r="B7" s="37"/>
      <c r="I7" s="38"/>
    </row>
    <row r="8">
      <c r="B8" s="37"/>
      <c r="I8" s="38"/>
    </row>
    <row r="9">
      <c r="B9" s="37"/>
      <c r="I9" s="38"/>
    </row>
    <row r="10">
      <c r="B10" s="37"/>
      <c r="I10" s="38"/>
    </row>
    <row r="11">
      <c r="B11" s="37"/>
      <c r="I11" s="38"/>
    </row>
    <row r="12">
      <c r="B12" s="37"/>
      <c r="I12" s="38"/>
    </row>
    <row r="13">
      <c r="B13" s="37"/>
      <c r="I13" s="38"/>
    </row>
    <row r="14">
      <c r="B14" s="37"/>
      <c r="I14" s="38"/>
    </row>
    <row r="15">
      <c r="B15" s="37"/>
      <c r="I15" s="38"/>
    </row>
    <row r="16">
      <c r="B16" s="37"/>
      <c r="I16" s="38"/>
    </row>
    <row r="17">
      <c r="B17" s="37"/>
      <c r="I17" s="38"/>
    </row>
    <row r="18">
      <c r="B18" s="37"/>
      <c r="I18" s="38"/>
    </row>
    <row r="19">
      <c r="B19" s="37"/>
      <c r="I19" s="38"/>
    </row>
    <row r="20">
      <c r="B20" s="37"/>
      <c r="I20" s="38"/>
    </row>
    <row r="21" ht="15.75" customHeight="1">
      <c r="B21" s="39"/>
      <c r="C21" s="40"/>
      <c r="D21" s="40"/>
      <c r="E21" s="40"/>
      <c r="F21" s="40"/>
      <c r="G21" s="40"/>
      <c r="H21" s="40"/>
      <c r="I21" s="41"/>
    </row>
    <row r="22" ht="15.75" customHeight="1"/>
    <row r="23" ht="15.75" customHeight="1">
      <c r="B23" s="42" t="s">
        <v>144</v>
      </c>
      <c r="C23" s="22"/>
      <c r="D23" s="22"/>
      <c r="E23" s="22"/>
      <c r="F23" s="22"/>
      <c r="G23" s="22"/>
      <c r="H23" s="22"/>
      <c r="I23" s="14"/>
    </row>
    <row r="24" ht="15.75" customHeight="1">
      <c r="B24" s="43" t="s">
        <v>145</v>
      </c>
      <c r="C24" s="43" t="s">
        <v>146</v>
      </c>
    </row>
    <row r="25" ht="15.75" customHeight="1">
      <c r="B25" s="44" t="s">
        <v>147</v>
      </c>
      <c r="C25" s="45" t="s">
        <v>148</v>
      </c>
    </row>
    <row r="26" ht="15.75" customHeight="1">
      <c r="B26" s="46" t="s">
        <v>149</v>
      </c>
      <c r="C26" s="47" t="s">
        <v>150</v>
      </c>
      <c r="D26" s="22"/>
      <c r="E26" s="22"/>
      <c r="F26" s="22"/>
      <c r="G26" s="22"/>
      <c r="H26" s="22"/>
      <c r="I26" s="14"/>
    </row>
    <row r="27" ht="15.75" customHeight="1">
      <c r="B27" s="44" t="s">
        <v>151</v>
      </c>
      <c r="C27" s="45" t="s">
        <v>152</v>
      </c>
    </row>
    <row r="28" ht="15.75" customHeight="1">
      <c r="B28" s="46" t="s">
        <v>153</v>
      </c>
      <c r="C28" s="47" t="s">
        <v>154</v>
      </c>
      <c r="D28" s="22"/>
      <c r="E28" s="22"/>
      <c r="F28" s="22"/>
      <c r="G28" s="22"/>
      <c r="H28" s="22"/>
      <c r="I28" s="14"/>
    </row>
    <row r="29" ht="15.75" customHeight="1">
      <c r="B29" s="44" t="s">
        <v>155</v>
      </c>
      <c r="C29" s="45" t="s">
        <v>156</v>
      </c>
    </row>
    <row r="30" ht="15.75" customHeight="1">
      <c r="B30" s="46" t="s">
        <v>157</v>
      </c>
      <c r="C30" s="47" t="s">
        <v>158</v>
      </c>
      <c r="D30" s="22"/>
      <c r="E30" s="22"/>
      <c r="F30" s="22"/>
      <c r="G30" s="22"/>
      <c r="H30" s="22"/>
      <c r="I30" s="14"/>
    </row>
    <row r="31" ht="15.75" customHeight="1">
      <c r="B31" s="44" t="s">
        <v>159</v>
      </c>
      <c r="C31" s="45" t="s">
        <v>160</v>
      </c>
    </row>
    <row r="32" ht="15.75" customHeight="1"/>
    <row r="33" ht="15.75" customHeight="1"/>
    <row r="34" ht="15.75" customHeight="1">
      <c r="B34" s="48" t="s">
        <v>161</v>
      </c>
      <c r="C34" s="48" t="s">
        <v>97</v>
      </c>
      <c r="D34" s="48" t="s">
        <v>162</v>
      </c>
      <c r="E34" s="48" t="s">
        <v>163</v>
      </c>
      <c r="F34" s="48" t="s">
        <v>164</v>
      </c>
      <c r="G34" s="48" t="s">
        <v>165</v>
      </c>
      <c r="H34" s="48" t="s">
        <v>166</v>
      </c>
      <c r="I34" s="48" t="s">
        <v>167</v>
      </c>
    </row>
    <row r="35" ht="15.75" customHeight="1">
      <c r="B35" s="6" t="s">
        <v>147</v>
      </c>
      <c r="C35" s="7" t="s">
        <v>168</v>
      </c>
      <c r="D35" s="49" t="s">
        <v>169</v>
      </c>
      <c r="E35" s="49" t="s">
        <v>170</v>
      </c>
      <c r="F35" s="50">
        <v>1500000.0</v>
      </c>
      <c r="G35" s="50">
        <v>500000.0</v>
      </c>
      <c r="H35" s="51">
        <f t="shared" ref="H35:H40" si="1">F35+G35</f>
        <v>2000000</v>
      </c>
      <c r="I35" s="28">
        <f t="shared" ref="I35:I41" si="2">IF($H$47&gt;0,H35/$H$47*100,0)</f>
        <v>23.95209581</v>
      </c>
    </row>
    <row r="36" ht="15.75" customHeight="1">
      <c r="B36" s="8" t="s">
        <v>149</v>
      </c>
      <c r="C36" s="9" t="s">
        <v>171</v>
      </c>
      <c r="D36" s="52" t="s">
        <v>172</v>
      </c>
      <c r="E36" s="52" t="s">
        <v>173</v>
      </c>
      <c r="F36" s="50">
        <v>1600000.0</v>
      </c>
      <c r="G36" s="50">
        <v>600000.0</v>
      </c>
      <c r="H36" s="53">
        <f t="shared" si="1"/>
        <v>2200000</v>
      </c>
      <c r="I36" s="54">
        <f t="shared" si="2"/>
        <v>26.34730539</v>
      </c>
    </row>
    <row r="37" ht="15.75" customHeight="1">
      <c r="B37" s="6" t="s">
        <v>151</v>
      </c>
      <c r="C37" s="7" t="s">
        <v>174</v>
      </c>
      <c r="D37" s="49" t="s">
        <v>175</v>
      </c>
      <c r="E37" s="49" t="s">
        <v>176</v>
      </c>
      <c r="F37" s="50">
        <v>800000.0</v>
      </c>
      <c r="G37" s="50">
        <v>300000.0</v>
      </c>
      <c r="H37" s="51">
        <f t="shared" si="1"/>
        <v>1100000</v>
      </c>
      <c r="I37" s="28">
        <f t="shared" si="2"/>
        <v>13.17365269</v>
      </c>
    </row>
    <row r="38" ht="15.75" customHeight="1">
      <c r="B38" s="8" t="s">
        <v>153</v>
      </c>
      <c r="C38" s="9" t="s">
        <v>177</v>
      </c>
      <c r="D38" s="52" t="s">
        <v>178</v>
      </c>
      <c r="E38" s="52" t="s">
        <v>179</v>
      </c>
      <c r="F38" s="50">
        <v>700000.0</v>
      </c>
      <c r="G38" s="50">
        <v>200000.0</v>
      </c>
      <c r="H38" s="53">
        <f t="shared" si="1"/>
        <v>900000</v>
      </c>
      <c r="I38" s="54">
        <f t="shared" si="2"/>
        <v>10.77844311</v>
      </c>
    </row>
    <row r="39" ht="15.75" customHeight="1">
      <c r="B39" s="6" t="s">
        <v>155</v>
      </c>
      <c r="C39" s="7" t="s">
        <v>180</v>
      </c>
      <c r="D39" s="49" t="s">
        <v>181</v>
      </c>
      <c r="E39" s="49" t="s">
        <v>182</v>
      </c>
      <c r="F39" s="50">
        <v>300000.0</v>
      </c>
      <c r="G39" s="50">
        <v>150000.0</v>
      </c>
      <c r="H39" s="51">
        <f t="shared" si="1"/>
        <v>450000</v>
      </c>
      <c r="I39" s="28">
        <f t="shared" si="2"/>
        <v>5.389221557</v>
      </c>
    </row>
    <row r="40" ht="15.75" customHeight="1">
      <c r="B40" s="6" t="s">
        <v>183</v>
      </c>
      <c r="C40" s="7" t="s">
        <v>184</v>
      </c>
      <c r="D40" s="49" t="s">
        <v>185</v>
      </c>
      <c r="E40" s="49" t="s">
        <v>186</v>
      </c>
      <c r="F40" s="50">
        <v>700000.0</v>
      </c>
      <c r="G40" s="50">
        <v>200000.0</v>
      </c>
      <c r="H40" s="51">
        <f t="shared" si="1"/>
        <v>900000</v>
      </c>
      <c r="I40" s="28">
        <f t="shared" si="2"/>
        <v>10.77844311</v>
      </c>
    </row>
    <row r="41" ht="15.75" customHeight="1">
      <c r="B41" s="55" t="s">
        <v>187</v>
      </c>
      <c r="C41" s="32"/>
      <c r="D41" s="32"/>
      <c r="E41" s="32"/>
      <c r="F41" s="56">
        <f t="shared" ref="F41:H41" si="3">SUM(F35:F40)</f>
        <v>5600000</v>
      </c>
      <c r="G41" s="56">
        <f t="shared" si="3"/>
        <v>1950000</v>
      </c>
      <c r="H41" s="56">
        <f t="shared" si="3"/>
        <v>7550000</v>
      </c>
      <c r="I41" s="57">
        <f t="shared" si="2"/>
        <v>90.41916168</v>
      </c>
    </row>
    <row r="42" ht="15.75" customHeight="1"/>
    <row r="43" ht="15.75" customHeight="1"/>
    <row r="44" ht="15.75" customHeight="1"/>
    <row r="45" ht="15.75" customHeight="1">
      <c r="B45" s="6" t="s">
        <v>188</v>
      </c>
      <c r="C45" s="7" t="s">
        <v>189</v>
      </c>
      <c r="D45" s="49" t="s">
        <v>190</v>
      </c>
      <c r="E45" s="49" t="s">
        <v>191</v>
      </c>
      <c r="F45" s="50">
        <v>600000.0</v>
      </c>
      <c r="G45" s="50">
        <v>200000.0</v>
      </c>
      <c r="H45" s="51">
        <f>F45+G45</f>
        <v>800000</v>
      </c>
      <c r="I45" s="28">
        <f>IF($H$47&gt;0,H45/$H$47*100,0)</f>
        <v>9.580838323</v>
      </c>
    </row>
    <row r="46" ht="15.75" customHeight="1"/>
    <row r="47" ht="15.75" customHeight="1">
      <c r="B47" s="58" t="s">
        <v>192</v>
      </c>
      <c r="C47" s="59"/>
      <c r="D47" s="59"/>
      <c r="E47" s="59"/>
      <c r="F47" s="60">
        <f t="shared" ref="F47:H47" si="4">SUM(F35:F40,F45)</f>
        <v>6200000</v>
      </c>
      <c r="G47" s="60">
        <f t="shared" si="4"/>
        <v>2150000</v>
      </c>
      <c r="H47" s="60">
        <f t="shared" si="4"/>
        <v>8350000</v>
      </c>
      <c r="I47" s="58">
        <f>IF($H$47&gt;0,H47/$H$47*100,0)</f>
        <v>100</v>
      </c>
    </row>
    <row r="48" ht="15.75" customHeight="1"/>
    <row r="49" ht="15.75" customHeight="1">
      <c r="B49" s="61" t="s">
        <v>193</v>
      </c>
      <c r="C49" s="22"/>
      <c r="D49" s="22"/>
      <c r="E49" s="22"/>
      <c r="F49" s="22"/>
      <c r="G49" s="22"/>
      <c r="H49" s="22"/>
      <c r="I49" s="14"/>
    </row>
    <row r="50" ht="15.75" customHeight="1">
      <c r="B50" s="62" t="s">
        <v>161</v>
      </c>
      <c r="C50" s="62" t="s">
        <v>97</v>
      </c>
      <c r="D50" s="63" t="s">
        <v>162</v>
      </c>
      <c r="E50" s="22"/>
      <c r="F50" s="22"/>
      <c r="G50" s="22"/>
      <c r="H50" s="22"/>
      <c r="I50" s="14"/>
    </row>
    <row r="51" ht="15.75" customHeight="1">
      <c r="B51" s="64" t="s">
        <v>149</v>
      </c>
      <c r="C51" s="65" t="s">
        <v>194</v>
      </c>
      <c r="D51" s="66" t="s">
        <v>195</v>
      </c>
    </row>
    <row r="52" ht="15.75" customHeight="1">
      <c r="B52" s="67" t="s">
        <v>147</v>
      </c>
      <c r="C52" s="68" t="s">
        <v>196</v>
      </c>
      <c r="D52" s="69" t="s">
        <v>197</v>
      </c>
      <c r="E52" s="22"/>
      <c r="F52" s="22"/>
      <c r="G52" s="22"/>
      <c r="H52" s="22"/>
      <c r="I52" s="14"/>
    </row>
    <row r="53" ht="15.75" customHeight="1">
      <c r="B53" s="64" t="s">
        <v>151</v>
      </c>
      <c r="C53" s="65" t="s">
        <v>198</v>
      </c>
      <c r="D53" s="66" t="s">
        <v>199</v>
      </c>
    </row>
    <row r="54" ht="15.75" customHeight="1">
      <c r="B54" s="67" t="s">
        <v>153</v>
      </c>
      <c r="C54" s="68" t="s">
        <v>200</v>
      </c>
      <c r="D54" s="69" t="s">
        <v>201</v>
      </c>
      <c r="E54" s="22"/>
      <c r="F54" s="22"/>
      <c r="G54" s="22"/>
      <c r="H54" s="22"/>
      <c r="I54" s="14"/>
    </row>
    <row r="55" ht="15.75" customHeight="1">
      <c r="B55" s="64" t="s">
        <v>155</v>
      </c>
      <c r="C55" s="65" t="s">
        <v>202</v>
      </c>
      <c r="D55" s="66" t="s">
        <v>203</v>
      </c>
    </row>
    <row r="56" ht="15.75" customHeight="1">
      <c r="B56" s="67" t="s">
        <v>183</v>
      </c>
      <c r="C56" s="68" t="s">
        <v>204</v>
      </c>
      <c r="D56" s="69" t="s">
        <v>205</v>
      </c>
      <c r="E56" s="22"/>
      <c r="F56" s="22"/>
      <c r="G56" s="22"/>
      <c r="H56" s="22"/>
      <c r="I56" s="14"/>
    </row>
    <row r="57" ht="15.75" customHeight="1">
      <c r="B57" s="44" t="s">
        <v>155</v>
      </c>
      <c r="C57" s="70" t="s">
        <v>206</v>
      </c>
      <c r="D57" s="45" t="s">
        <v>207</v>
      </c>
    </row>
    <row r="58" ht="15.75" customHeight="1">
      <c r="B58" s="46" t="s">
        <v>183</v>
      </c>
      <c r="C58" s="71" t="s">
        <v>208</v>
      </c>
      <c r="D58" s="47" t="s">
        <v>209</v>
      </c>
      <c r="E58" s="22"/>
      <c r="F58" s="22"/>
      <c r="G58" s="22"/>
      <c r="H58" s="22"/>
      <c r="I58" s="14"/>
    </row>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22">
    <mergeCell ref="B1:I1"/>
    <mergeCell ref="B3:I3"/>
    <mergeCell ref="B5:I21"/>
    <mergeCell ref="B23:I23"/>
    <mergeCell ref="C24:I24"/>
    <mergeCell ref="C25:I25"/>
    <mergeCell ref="C26:I26"/>
    <mergeCell ref="D51:I51"/>
    <mergeCell ref="D52:I52"/>
    <mergeCell ref="D53:I53"/>
    <mergeCell ref="D54:I54"/>
    <mergeCell ref="D55:I55"/>
    <mergeCell ref="D56:I56"/>
    <mergeCell ref="D57:I57"/>
    <mergeCell ref="D58:I58"/>
    <mergeCell ref="C27:I27"/>
    <mergeCell ref="C28:I28"/>
    <mergeCell ref="C29:I29"/>
    <mergeCell ref="C30:I30"/>
    <mergeCell ref="C31:I31"/>
    <mergeCell ref="B49:I49"/>
    <mergeCell ref="D50:I50"/>
  </mergeCell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min="2" max="2" width="56.0"/>
    <col customWidth="1" min="3" max="3" width="12.0"/>
    <col customWidth="1" min="4" max="4" width="14.0"/>
    <col customWidth="1" min="5" max="5" width="16.43"/>
    <col customWidth="1" min="6" max="6" width="13.71"/>
    <col customWidth="1" min="7" max="7" width="47.14"/>
    <col customWidth="1" min="8" max="26" width="8.71"/>
  </cols>
  <sheetData>
    <row r="2">
      <c r="B2" s="3" t="s">
        <v>210</v>
      </c>
    </row>
    <row r="3">
      <c r="B3" s="72" t="s">
        <v>211</v>
      </c>
    </row>
    <row r="4">
      <c r="B4" s="1" t="s">
        <v>212</v>
      </c>
      <c r="C4" s="19"/>
      <c r="D4" s="19"/>
      <c r="E4" s="19"/>
      <c r="F4" s="19"/>
      <c r="G4" s="2"/>
    </row>
    <row r="5">
      <c r="B5" s="23" t="s">
        <v>213</v>
      </c>
      <c r="C5" s="23" t="s">
        <v>214</v>
      </c>
      <c r="D5" s="23" t="s">
        <v>215</v>
      </c>
      <c r="E5" s="23" t="s">
        <v>216</v>
      </c>
      <c r="F5" s="23" t="s">
        <v>166</v>
      </c>
      <c r="G5" s="23" t="s">
        <v>99</v>
      </c>
    </row>
    <row r="6">
      <c r="B6" s="73" t="s">
        <v>217</v>
      </c>
    </row>
    <row r="7">
      <c r="B7" s="7" t="s">
        <v>218</v>
      </c>
      <c r="C7" s="7" t="s">
        <v>219</v>
      </c>
      <c r="D7" s="74">
        <v>500000.0</v>
      </c>
      <c r="E7" s="75"/>
      <c r="F7" s="51">
        <f t="shared" ref="F7:F9" si="1">D7+E7</f>
        <v>500000</v>
      </c>
      <c r="G7" s="7" t="s">
        <v>220</v>
      </c>
    </row>
    <row r="8">
      <c r="B8" s="7" t="s">
        <v>221</v>
      </c>
      <c r="C8" s="7" t="s">
        <v>219</v>
      </c>
      <c r="D8" s="74">
        <v>300000.0</v>
      </c>
      <c r="E8" s="75"/>
      <c r="F8" s="51">
        <f t="shared" si="1"/>
        <v>300000</v>
      </c>
      <c r="G8" s="7" t="s">
        <v>222</v>
      </c>
    </row>
    <row r="9">
      <c r="B9" s="7" t="s">
        <v>223</v>
      </c>
      <c r="C9" s="7" t="s">
        <v>219</v>
      </c>
      <c r="D9" s="74">
        <v>400000.0</v>
      </c>
      <c r="E9" s="75"/>
      <c r="F9" s="51">
        <f t="shared" si="1"/>
        <v>400000</v>
      </c>
      <c r="G9" s="7" t="s">
        <v>224</v>
      </c>
    </row>
    <row r="10">
      <c r="D10" s="76"/>
      <c r="E10" s="76"/>
    </row>
    <row r="11">
      <c r="D11" s="76"/>
      <c r="E11" s="76"/>
    </row>
    <row r="12">
      <c r="B12" s="55" t="s">
        <v>225</v>
      </c>
      <c r="C12" s="32"/>
      <c r="D12" s="56">
        <f>SUM(D7:D11)</f>
        <v>1200000</v>
      </c>
      <c r="E12" s="32"/>
      <c r="F12" s="56">
        <f>SUM(F7:F9)</f>
        <v>1200000</v>
      </c>
      <c r="G12" s="32"/>
    </row>
    <row r="13">
      <c r="B13" s="73" t="s">
        <v>226</v>
      </c>
    </row>
    <row r="14">
      <c r="B14" s="7" t="s">
        <v>227</v>
      </c>
      <c r="C14" s="7" t="s">
        <v>228</v>
      </c>
      <c r="D14" s="75"/>
      <c r="E14" s="74">
        <v>700000.0</v>
      </c>
      <c r="F14" s="51">
        <f t="shared" ref="F14:F15" si="2">D14+E14</f>
        <v>700000</v>
      </c>
      <c r="G14" s="7" t="s">
        <v>229</v>
      </c>
    </row>
    <row r="15">
      <c r="B15" s="7" t="s">
        <v>230</v>
      </c>
      <c r="C15" s="7" t="s">
        <v>228</v>
      </c>
      <c r="D15" s="75"/>
      <c r="E15" s="74">
        <v>500000.0</v>
      </c>
      <c r="F15" s="51">
        <f t="shared" si="2"/>
        <v>500000</v>
      </c>
      <c r="G15" s="7" t="s">
        <v>231</v>
      </c>
    </row>
    <row r="16">
      <c r="B16" s="55" t="s">
        <v>225</v>
      </c>
      <c r="C16" s="7"/>
      <c r="D16" s="75"/>
      <c r="E16" s="74">
        <f>SUM(E14:E15)</f>
        <v>1200000</v>
      </c>
      <c r="F16" s="51">
        <f>F14+F15</f>
        <v>1200000</v>
      </c>
      <c r="G16" s="7"/>
    </row>
    <row r="17">
      <c r="B17" s="77" t="s">
        <v>232</v>
      </c>
      <c r="C17" s="78" t="s">
        <v>228</v>
      </c>
      <c r="D17" s="79"/>
      <c r="E17" s="56"/>
      <c r="F17" s="56">
        <f>F12+F16</f>
        <v>2400000</v>
      </c>
      <c r="G17" s="78"/>
    </row>
    <row r="18">
      <c r="B18" s="13" t="s">
        <v>233</v>
      </c>
      <c r="C18" s="22"/>
      <c r="D18" s="22"/>
      <c r="E18" s="22"/>
      <c r="F18" s="22"/>
      <c r="G18" s="14"/>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B4:G4"/>
    <mergeCell ref="B18:G18"/>
  </mergeCells>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min="2" max="2" width="30.0"/>
    <col customWidth="1" min="3" max="3" width="40.0"/>
    <col customWidth="1" min="4" max="4" width="65.0"/>
    <col customWidth="1" min="5" max="5" width="28.0"/>
    <col customWidth="1" min="6" max="6" width="55.0"/>
    <col customWidth="1" min="7" max="26" width="8.71"/>
  </cols>
  <sheetData>
    <row r="2">
      <c r="B2" s="3" t="s">
        <v>234</v>
      </c>
    </row>
    <row r="3">
      <c r="B3" s="72" t="s">
        <v>235</v>
      </c>
    </row>
    <row r="5">
      <c r="B5" s="48" t="s">
        <v>236</v>
      </c>
      <c r="C5" s="48" t="s">
        <v>237</v>
      </c>
      <c r="D5" s="48" t="s">
        <v>238</v>
      </c>
      <c r="E5" s="80" t="s">
        <v>239</v>
      </c>
      <c r="F5" s="80" t="s">
        <v>240</v>
      </c>
    </row>
    <row r="6">
      <c r="B6" s="81" t="s">
        <v>241</v>
      </c>
      <c r="C6" s="82"/>
      <c r="D6" s="82"/>
      <c r="E6" s="83"/>
      <c r="F6" s="83"/>
    </row>
    <row r="7">
      <c r="B7" s="84" t="s">
        <v>242</v>
      </c>
      <c r="C7" s="49" t="s">
        <v>243</v>
      </c>
      <c r="D7" s="49" t="s">
        <v>244</v>
      </c>
      <c r="E7" s="85" t="s">
        <v>245</v>
      </c>
      <c r="F7" s="86" t="s">
        <v>246</v>
      </c>
    </row>
    <row r="8">
      <c r="B8" s="84" t="s">
        <v>247</v>
      </c>
      <c r="C8" s="49" t="s">
        <v>248</v>
      </c>
      <c r="D8" s="49" t="s">
        <v>249</v>
      </c>
      <c r="E8" s="85" t="s">
        <v>245</v>
      </c>
      <c r="F8" s="86" t="s">
        <v>250</v>
      </c>
    </row>
    <row r="9">
      <c r="B9" s="84" t="s">
        <v>251</v>
      </c>
      <c r="C9" s="49" t="s">
        <v>252</v>
      </c>
      <c r="D9" s="49" t="s">
        <v>253</v>
      </c>
      <c r="E9" s="85" t="s">
        <v>245</v>
      </c>
      <c r="F9" s="86" t="s">
        <v>254</v>
      </c>
    </row>
    <row r="10">
      <c r="B10" s="84" t="s">
        <v>255</v>
      </c>
      <c r="C10" s="49" t="s">
        <v>256</v>
      </c>
      <c r="D10" s="49" t="s">
        <v>257</v>
      </c>
      <c r="E10" s="85" t="s">
        <v>245</v>
      </c>
      <c r="F10" s="86" t="s">
        <v>258</v>
      </c>
    </row>
    <row r="11">
      <c r="B11" s="84" t="s">
        <v>259</v>
      </c>
      <c r="C11" s="49" t="s">
        <v>260</v>
      </c>
      <c r="D11" s="49" t="s">
        <v>261</v>
      </c>
      <c r="E11" s="85" t="s">
        <v>245</v>
      </c>
      <c r="F11" s="86" t="s">
        <v>262</v>
      </c>
    </row>
    <row r="12">
      <c r="B12" s="81" t="s">
        <v>263</v>
      </c>
      <c r="C12" s="82"/>
      <c r="D12" s="82"/>
      <c r="E12" s="83"/>
      <c r="F12" s="83"/>
    </row>
    <row r="13">
      <c r="B13" s="84" t="s">
        <v>264</v>
      </c>
      <c r="C13" s="49" t="s">
        <v>265</v>
      </c>
      <c r="D13" s="49" t="s">
        <v>266</v>
      </c>
      <c r="E13" s="85" t="s">
        <v>245</v>
      </c>
      <c r="F13" s="86" t="s">
        <v>267</v>
      </c>
    </row>
    <row r="14">
      <c r="B14" s="84" t="s">
        <v>268</v>
      </c>
      <c r="C14" s="49" t="s">
        <v>269</v>
      </c>
      <c r="D14" s="49" t="s">
        <v>270</v>
      </c>
      <c r="E14" s="85" t="s">
        <v>245</v>
      </c>
      <c r="F14" s="86" t="s">
        <v>271</v>
      </c>
    </row>
    <row r="15">
      <c r="B15" s="84" t="s">
        <v>272</v>
      </c>
      <c r="C15" s="49" t="s">
        <v>273</v>
      </c>
      <c r="D15" s="49" t="s">
        <v>274</v>
      </c>
      <c r="E15" s="85" t="s">
        <v>245</v>
      </c>
      <c r="F15" s="86" t="s">
        <v>275</v>
      </c>
    </row>
    <row r="16">
      <c r="B16" s="84" t="s">
        <v>276</v>
      </c>
      <c r="C16" s="49" t="s">
        <v>277</v>
      </c>
      <c r="D16" s="49" t="s">
        <v>278</v>
      </c>
      <c r="E16" s="85" t="s">
        <v>245</v>
      </c>
      <c r="F16" s="86" t="s">
        <v>279</v>
      </c>
    </row>
    <row r="17">
      <c r="B17" s="84" t="s">
        <v>280</v>
      </c>
      <c r="C17" s="49" t="s">
        <v>281</v>
      </c>
      <c r="D17" s="49" t="s">
        <v>282</v>
      </c>
      <c r="E17" s="85" t="s">
        <v>245</v>
      </c>
      <c r="F17" s="86" t="s">
        <v>283</v>
      </c>
    </row>
    <row r="18">
      <c r="B18" s="81" t="s">
        <v>284</v>
      </c>
      <c r="C18" s="82"/>
      <c r="D18" s="82"/>
      <c r="E18" s="83"/>
      <c r="F18" s="83"/>
    </row>
    <row r="19">
      <c r="B19" s="84" t="s">
        <v>285</v>
      </c>
      <c r="C19" s="49" t="s">
        <v>286</v>
      </c>
      <c r="D19" s="49" t="s">
        <v>287</v>
      </c>
      <c r="E19" s="85" t="s">
        <v>245</v>
      </c>
      <c r="F19" s="86" t="s">
        <v>288</v>
      </c>
    </row>
    <row r="20">
      <c r="B20" s="84" t="s">
        <v>289</v>
      </c>
      <c r="C20" s="49" t="s">
        <v>290</v>
      </c>
      <c r="D20" s="49" t="s">
        <v>291</v>
      </c>
      <c r="E20" s="85" t="s">
        <v>245</v>
      </c>
      <c r="F20" s="86" t="s">
        <v>292</v>
      </c>
    </row>
    <row r="21" ht="15.75" customHeight="1">
      <c r="B21" s="84" t="s">
        <v>293</v>
      </c>
      <c r="C21" s="49" t="s">
        <v>294</v>
      </c>
      <c r="D21" s="49" t="s">
        <v>295</v>
      </c>
      <c r="E21" s="85" t="s">
        <v>245</v>
      </c>
      <c r="F21" s="86" t="s">
        <v>296</v>
      </c>
    </row>
    <row r="22" ht="15.75" customHeight="1">
      <c r="B22" s="84" t="s">
        <v>297</v>
      </c>
      <c r="C22" s="49" t="s">
        <v>298</v>
      </c>
      <c r="D22" s="49" t="s">
        <v>299</v>
      </c>
      <c r="E22" s="85" t="s">
        <v>245</v>
      </c>
      <c r="F22" s="86" t="s">
        <v>300</v>
      </c>
    </row>
    <row r="23" ht="15.75" customHeight="1">
      <c r="B23" s="84" t="s">
        <v>301</v>
      </c>
      <c r="C23" s="49" t="s">
        <v>302</v>
      </c>
      <c r="D23" s="49" t="s">
        <v>303</v>
      </c>
      <c r="E23" s="85" t="s">
        <v>245</v>
      </c>
      <c r="F23" s="86" t="s">
        <v>304</v>
      </c>
    </row>
    <row r="24" ht="15.75" customHeight="1">
      <c r="B24" s="84" t="s">
        <v>305</v>
      </c>
      <c r="C24" s="49" t="s">
        <v>306</v>
      </c>
      <c r="D24" s="49" t="s">
        <v>307</v>
      </c>
      <c r="E24" s="85" t="s">
        <v>245</v>
      </c>
      <c r="F24" s="86" t="s">
        <v>308</v>
      </c>
    </row>
    <row r="25" ht="15.75" customHeight="1">
      <c r="B25" s="81" t="s">
        <v>309</v>
      </c>
      <c r="C25" s="82"/>
      <c r="D25" s="82"/>
      <c r="E25" s="83"/>
      <c r="F25" s="83"/>
    </row>
    <row r="26" ht="15.75" customHeight="1">
      <c r="B26" s="84" t="s">
        <v>310</v>
      </c>
      <c r="C26" s="49" t="s">
        <v>311</v>
      </c>
      <c r="D26" s="49" t="s">
        <v>312</v>
      </c>
      <c r="E26" s="85" t="s">
        <v>245</v>
      </c>
      <c r="F26" s="86" t="s">
        <v>313</v>
      </c>
    </row>
    <row r="27" ht="15.75" customHeight="1">
      <c r="B27" s="84" t="s">
        <v>314</v>
      </c>
      <c r="C27" s="49" t="s">
        <v>315</v>
      </c>
      <c r="D27" s="49" t="s">
        <v>316</v>
      </c>
      <c r="E27" s="85" t="s">
        <v>245</v>
      </c>
      <c r="F27" s="86" t="s">
        <v>317</v>
      </c>
    </row>
    <row r="28" ht="15.75" customHeight="1">
      <c r="B28" s="84" t="s">
        <v>318</v>
      </c>
      <c r="C28" s="49" t="s">
        <v>319</v>
      </c>
      <c r="D28" s="49" t="s">
        <v>320</v>
      </c>
      <c r="E28" s="85" t="s">
        <v>245</v>
      </c>
      <c r="F28" s="86" t="s">
        <v>321</v>
      </c>
    </row>
    <row r="29" ht="15.75" customHeight="1">
      <c r="B29" s="84" t="s">
        <v>322</v>
      </c>
      <c r="C29" s="49" t="s">
        <v>323</v>
      </c>
      <c r="D29" s="49" t="s">
        <v>324</v>
      </c>
      <c r="E29" s="85" t="s">
        <v>245</v>
      </c>
      <c r="F29" s="86" t="s">
        <v>325</v>
      </c>
    </row>
    <row r="30" ht="15.75" customHeight="1">
      <c r="B30" s="84" t="s">
        <v>326</v>
      </c>
      <c r="C30" s="49" t="s">
        <v>327</v>
      </c>
      <c r="D30" s="49" t="s">
        <v>328</v>
      </c>
      <c r="E30" s="85" t="s">
        <v>245</v>
      </c>
      <c r="F30" s="86" t="s">
        <v>329</v>
      </c>
    </row>
    <row r="31" ht="15.75" customHeight="1">
      <c r="B31" s="84" t="s">
        <v>330</v>
      </c>
      <c r="C31" s="49" t="s">
        <v>331</v>
      </c>
      <c r="D31" s="49" t="s">
        <v>332</v>
      </c>
      <c r="E31" s="85" t="s">
        <v>245</v>
      </c>
      <c r="F31" s="86" t="s">
        <v>333</v>
      </c>
    </row>
    <row r="32" ht="15.75" customHeight="1">
      <c r="B32" s="81" t="s">
        <v>334</v>
      </c>
      <c r="C32" s="82"/>
      <c r="D32" s="82"/>
      <c r="E32" s="83"/>
      <c r="F32" s="83"/>
    </row>
    <row r="33" ht="15.75" customHeight="1">
      <c r="B33" s="84" t="s">
        <v>335</v>
      </c>
      <c r="C33" s="49" t="s">
        <v>336</v>
      </c>
      <c r="D33" s="49" t="s">
        <v>337</v>
      </c>
      <c r="E33" s="85" t="s">
        <v>245</v>
      </c>
      <c r="F33" s="86" t="s">
        <v>338</v>
      </c>
    </row>
    <row r="34" ht="15.75" customHeight="1">
      <c r="B34" s="84" t="s">
        <v>339</v>
      </c>
      <c r="C34" s="49" t="s">
        <v>340</v>
      </c>
      <c r="D34" s="49" t="s">
        <v>341</v>
      </c>
      <c r="E34" s="85" t="s">
        <v>245</v>
      </c>
      <c r="F34" s="86" t="s">
        <v>342</v>
      </c>
    </row>
    <row r="35" ht="15.75" customHeight="1">
      <c r="B35" s="84" t="s">
        <v>343</v>
      </c>
      <c r="C35" s="49" t="s">
        <v>344</v>
      </c>
      <c r="D35" s="49" t="s">
        <v>345</v>
      </c>
      <c r="E35" s="85" t="s">
        <v>245</v>
      </c>
      <c r="F35" s="86" t="s">
        <v>346</v>
      </c>
    </row>
    <row r="36" ht="15.75" customHeight="1">
      <c r="B36" s="84" t="s">
        <v>347</v>
      </c>
      <c r="C36" s="49" t="s">
        <v>348</v>
      </c>
      <c r="D36" s="49" t="s">
        <v>349</v>
      </c>
      <c r="E36" s="85" t="s">
        <v>245</v>
      </c>
      <c r="F36" s="86" t="s">
        <v>350</v>
      </c>
    </row>
    <row r="37" ht="15.75" customHeight="1">
      <c r="B37" s="81" t="s">
        <v>351</v>
      </c>
      <c r="C37" s="82"/>
      <c r="D37" s="82"/>
      <c r="E37" s="83"/>
      <c r="F37" s="83"/>
    </row>
    <row r="38" ht="15.75" customHeight="1">
      <c r="B38" s="84" t="s">
        <v>352</v>
      </c>
      <c r="C38" s="49" t="s">
        <v>353</v>
      </c>
      <c r="D38" s="49" t="s">
        <v>354</v>
      </c>
      <c r="E38" s="85" t="s">
        <v>245</v>
      </c>
      <c r="F38" s="86" t="s">
        <v>355</v>
      </c>
    </row>
    <row r="39" ht="15.75" customHeight="1">
      <c r="B39" s="84" t="s">
        <v>356</v>
      </c>
      <c r="C39" s="49" t="s">
        <v>357</v>
      </c>
      <c r="D39" s="49" t="s">
        <v>358</v>
      </c>
      <c r="E39" s="85" t="s">
        <v>245</v>
      </c>
      <c r="F39" s="86" t="s">
        <v>359</v>
      </c>
    </row>
    <row r="40" ht="15.75" customHeight="1">
      <c r="B40" s="84" t="s">
        <v>360</v>
      </c>
      <c r="C40" s="49" t="s">
        <v>361</v>
      </c>
      <c r="D40" s="49" t="s">
        <v>362</v>
      </c>
      <c r="E40" s="85" t="s">
        <v>245</v>
      </c>
      <c r="F40" s="86" t="s">
        <v>363</v>
      </c>
    </row>
    <row r="41" ht="15.75" customHeight="1">
      <c r="B41" s="84" t="s">
        <v>364</v>
      </c>
      <c r="C41" s="49" t="s">
        <v>365</v>
      </c>
      <c r="D41" s="49" t="s">
        <v>366</v>
      </c>
      <c r="E41" s="85" t="s">
        <v>245</v>
      </c>
      <c r="F41" s="86" t="s">
        <v>367</v>
      </c>
    </row>
    <row r="42" ht="15.75" customHeight="1">
      <c r="B42" s="81" t="s">
        <v>368</v>
      </c>
      <c r="C42" s="82"/>
      <c r="D42" s="82"/>
      <c r="E42" s="83"/>
      <c r="F42" s="83"/>
    </row>
    <row r="43" ht="15.75" customHeight="1">
      <c r="B43" s="84" t="s">
        <v>369</v>
      </c>
      <c r="C43" s="49" t="s">
        <v>370</v>
      </c>
      <c r="D43" s="49" t="s">
        <v>371</v>
      </c>
      <c r="E43" s="85" t="s">
        <v>245</v>
      </c>
      <c r="F43" s="86" t="s">
        <v>372</v>
      </c>
    </row>
    <row r="44" ht="15.75" customHeight="1">
      <c r="B44" s="84" t="s">
        <v>373</v>
      </c>
      <c r="C44" s="49" t="s">
        <v>374</v>
      </c>
      <c r="D44" s="49" t="s">
        <v>375</v>
      </c>
      <c r="E44" s="85" t="s">
        <v>245</v>
      </c>
      <c r="F44" s="86" t="s">
        <v>376</v>
      </c>
    </row>
    <row r="45" ht="15.75" customHeight="1">
      <c r="B45" s="84" t="s">
        <v>377</v>
      </c>
      <c r="C45" s="49" t="s">
        <v>378</v>
      </c>
      <c r="D45" s="49" t="s">
        <v>379</v>
      </c>
      <c r="E45" s="85" t="s">
        <v>245</v>
      </c>
      <c r="F45" s="86" t="s">
        <v>380</v>
      </c>
    </row>
    <row r="46" ht="15.75" customHeight="1">
      <c r="B46" s="81" t="s">
        <v>381</v>
      </c>
      <c r="C46" s="82"/>
      <c r="D46" s="82"/>
      <c r="E46" s="83"/>
      <c r="F46" s="83"/>
    </row>
    <row r="47" ht="15.75" customHeight="1">
      <c r="B47" s="84" t="s">
        <v>382</v>
      </c>
      <c r="C47" s="49" t="s">
        <v>383</v>
      </c>
      <c r="D47" s="49" t="s">
        <v>384</v>
      </c>
      <c r="E47" s="85" t="s">
        <v>245</v>
      </c>
      <c r="F47" s="86" t="s">
        <v>385</v>
      </c>
    </row>
    <row r="48" ht="15.75" customHeight="1">
      <c r="B48" s="84" t="s">
        <v>386</v>
      </c>
      <c r="C48" s="49" t="s">
        <v>387</v>
      </c>
      <c r="D48" s="49" t="s">
        <v>388</v>
      </c>
      <c r="E48" s="85" t="s">
        <v>245</v>
      </c>
      <c r="F48" s="86" t="s">
        <v>389</v>
      </c>
    </row>
    <row r="49" ht="15.75" customHeight="1">
      <c r="B49" s="84" t="s">
        <v>390</v>
      </c>
      <c r="C49" s="49" t="s">
        <v>391</v>
      </c>
      <c r="D49" s="49" t="s">
        <v>392</v>
      </c>
      <c r="E49" s="85" t="s">
        <v>245</v>
      </c>
      <c r="F49" s="86" t="s">
        <v>393</v>
      </c>
    </row>
    <row r="50" ht="15.75" customHeight="1">
      <c r="B50" s="84" t="s">
        <v>394</v>
      </c>
      <c r="C50" s="49" t="s">
        <v>395</v>
      </c>
      <c r="D50" s="49" t="s">
        <v>396</v>
      </c>
      <c r="E50" s="85" t="s">
        <v>245</v>
      </c>
      <c r="F50" s="86" t="s">
        <v>397</v>
      </c>
    </row>
    <row r="51" ht="15.75" customHeight="1">
      <c r="B51" s="81" t="s">
        <v>398</v>
      </c>
      <c r="C51" s="82"/>
      <c r="D51" s="82"/>
      <c r="E51" s="83"/>
      <c r="F51" s="83"/>
    </row>
    <row r="52" ht="15.75" customHeight="1">
      <c r="B52" s="84" t="s">
        <v>399</v>
      </c>
      <c r="C52" s="49" t="s">
        <v>400</v>
      </c>
      <c r="D52" s="49" t="s">
        <v>401</v>
      </c>
      <c r="E52" s="87" t="s">
        <v>402</v>
      </c>
      <c r="F52" s="86" t="s">
        <v>403</v>
      </c>
    </row>
    <row r="53" ht="15.75" customHeight="1">
      <c r="B53" s="84" t="s">
        <v>404</v>
      </c>
      <c r="C53" s="49" t="s">
        <v>405</v>
      </c>
      <c r="D53" s="49" t="s">
        <v>406</v>
      </c>
      <c r="E53" s="87" t="s">
        <v>402</v>
      </c>
      <c r="F53" s="86" t="s">
        <v>407</v>
      </c>
    </row>
    <row r="54" ht="15.75" customHeight="1">
      <c r="B54" s="84" t="s">
        <v>408</v>
      </c>
      <c r="C54" s="49" t="s">
        <v>409</v>
      </c>
      <c r="D54" s="49" t="s">
        <v>410</v>
      </c>
      <c r="E54" s="87" t="s">
        <v>402</v>
      </c>
      <c r="F54" s="86" t="s">
        <v>411</v>
      </c>
    </row>
    <row r="55" ht="15.75" customHeight="1">
      <c r="B55" s="84" t="s">
        <v>412</v>
      </c>
      <c r="C55" s="49" t="s">
        <v>413</v>
      </c>
      <c r="D55" s="49" t="s">
        <v>414</v>
      </c>
      <c r="E55" s="87" t="s">
        <v>402</v>
      </c>
      <c r="F55" s="86" t="s">
        <v>415</v>
      </c>
    </row>
    <row r="56" ht="15.75" customHeight="1">
      <c r="B56" s="81" t="s">
        <v>416</v>
      </c>
      <c r="C56" s="82"/>
      <c r="D56" s="82"/>
      <c r="E56" s="83"/>
      <c r="F56" s="83"/>
    </row>
    <row r="57" ht="15.75" customHeight="1">
      <c r="B57" s="84" t="s">
        <v>417</v>
      </c>
      <c r="C57" s="49" t="s">
        <v>418</v>
      </c>
      <c r="D57" s="49" t="s">
        <v>419</v>
      </c>
      <c r="E57" s="87" t="s">
        <v>402</v>
      </c>
      <c r="F57" s="86" t="s">
        <v>420</v>
      </c>
    </row>
    <row r="58" ht="15.75" customHeight="1">
      <c r="B58" s="84" t="s">
        <v>421</v>
      </c>
      <c r="C58" s="49" t="s">
        <v>422</v>
      </c>
      <c r="D58" s="49" t="s">
        <v>423</v>
      </c>
      <c r="E58" s="87" t="s">
        <v>402</v>
      </c>
      <c r="F58" s="86" t="s">
        <v>424</v>
      </c>
    </row>
    <row r="59" ht="15.75" customHeight="1">
      <c r="B59" s="84" t="s">
        <v>425</v>
      </c>
      <c r="C59" s="49" t="s">
        <v>426</v>
      </c>
      <c r="D59" s="49" t="s">
        <v>427</v>
      </c>
      <c r="E59" s="87" t="s">
        <v>402</v>
      </c>
      <c r="F59" s="86" t="s">
        <v>428</v>
      </c>
    </row>
    <row r="60" ht="15.75" customHeight="1">
      <c r="B60" s="84" t="s">
        <v>429</v>
      </c>
      <c r="C60" s="49" t="s">
        <v>430</v>
      </c>
      <c r="D60" s="49" t="s">
        <v>431</v>
      </c>
      <c r="E60" s="87" t="s">
        <v>402</v>
      </c>
      <c r="F60" s="86" t="s">
        <v>432</v>
      </c>
    </row>
    <row r="61" ht="15.75" customHeight="1">
      <c r="B61" s="81" t="s">
        <v>433</v>
      </c>
      <c r="C61" s="82"/>
      <c r="D61" s="82"/>
      <c r="E61" s="83"/>
      <c r="F61" s="83"/>
    </row>
    <row r="62" ht="15.75" customHeight="1">
      <c r="B62" s="84" t="s">
        <v>434</v>
      </c>
      <c r="C62" s="49" t="s">
        <v>435</v>
      </c>
      <c r="D62" s="49" t="s">
        <v>436</v>
      </c>
      <c r="E62" s="87" t="s">
        <v>402</v>
      </c>
      <c r="F62" s="86" t="s">
        <v>437</v>
      </c>
    </row>
    <row r="63" ht="15.75" customHeight="1">
      <c r="B63" s="84" t="s">
        <v>438</v>
      </c>
      <c r="C63" s="49" t="s">
        <v>439</v>
      </c>
      <c r="D63" s="49" t="s">
        <v>440</v>
      </c>
      <c r="E63" s="87" t="s">
        <v>402</v>
      </c>
      <c r="F63" s="86" t="s">
        <v>441</v>
      </c>
    </row>
    <row r="64" ht="15.75" customHeight="1">
      <c r="B64" s="84" t="s">
        <v>442</v>
      </c>
      <c r="C64" s="49" t="s">
        <v>443</v>
      </c>
      <c r="D64" s="49" t="s">
        <v>444</v>
      </c>
      <c r="E64" s="87" t="s">
        <v>402</v>
      </c>
      <c r="F64" s="86" t="s">
        <v>445</v>
      </c>
    </row>
    <row r="65" ht="15.75" customHeight="1">
      <c r="B65" s="84" t="s">
        <v>446</v>
      </c>
      <c r="C65" s="49" t="s">
        <v>447</v>
      </c>
      <c r="D65" s="49" t="s">
        <v>448</v>
      </c>
      <c r="E65" s="87" t="s">
        <v>402</v>
      </c>
      <c r="F65" s="86" t="s">
        <v>449</v>
      </c>
    </row>
    <row r="66" ht="15.75" customHeight="1">
      <c r="B66" s="81" t="s">
        <v>450</v>
      </c>
      <c r="C66" s="82"/>
      <c r="D66" s="82"/>
      <c r="E66" s="83"/>
      <c r="F66" s="83"/>
    </row>
    <row r="67" ht="15.75" customHeight="1">
      <c r="B67" s="84" t="s">
        <v>451</v>
      </c>
      <c r="C67" s="49" t="s">
        <v>452</v>
      </c>
      <c r="D67" s="49" t="s">
        <v>453</v>
      </c>
      <c r="E67" s="87" t="s">
        <v>402</v>
      </c>
      <c r="F67" s="86" t="s">
        <v>454</v>
      </c>
    </row>
    <row r="68" ht="15.75" customHeight="1">
      <c r="B68" s="84" t="s">
        <v>455</v>
      </c>
      <c r="C68" s="49" t="s">
        <v>456</v>
      </c>
      <c r="D68" s="49" t="s">
        <v>457</v>
      </c>
      <c r="E68" s="87" t="s">
        <v>402</v>
      </c>
      <c r="F68" s="86" t="s">
        <v>458</v>
      </c>
    </row>
    <row r="69" ht="15.75" customHeight="1">
      <c r="B69" s="84" t="s">
        <v>459</v>
      </c>
      <c r="C69" s="49" t="s">
        <v>460</v>
      </c>
      <c r="D69" s="49" t="s">
        <v>461</v>
      </c>
      <c r="E69" s="87" t="s">
        <v>402</v>
      </c>
      <c r="F69" s="86" t="s">
        <v>462</v>
      </c>
    </row>
    <row r="70" ht="15.75" customHeight="1">
      <c r="B70" s="84" t="s">
        <v>463</v>
      </c>
      <c r="C70" s="49" t="s">
        <v>464</v>
      </c>
      <c r="D70" s="49" t="s">
        <v>465</v>
      </c>
      <c r="E70" s="87" t="s">
        <v>402</v>
      </c>
      <c r="F70" s="86" t="s">
        <v>466</v>
      </c>
    </row>
    <row r="71" ht="15.75" customHeight="1">
      <c r="B71" s="84" t="s">
        <v>467</v>
      </c>
      <c r="C71" s="49" t="s">
        <v>468</v>
      </c>
      <c r="D71" s="49" t="s">
        <v>469</v>
      </c>
      <c r="E71" s="87" t="s">
        <v>402</v>
      </c>
      <c r="F71" s="86" t="s">
        <v>470</v>
      </c>
    </row>
    <row r="72" ht="15.75" customHeight="1">
      <c r="B72" s="84" t="s">
        <v>471</v>
      </c>
      <c r="C72" s="49" t="s">
        <v>472</v>
      </c>
      <c r="D72" s="49" t="s">
        <v>473</v>
      </c>
      <c r="E72" s="87" t="s">
        <v>402</v>
      </c>
      <c r="F72" s="86" t="s">
        <v>474</v>
      </c>
    </row>
    <row r="73" ht="15.75" customHeight="1">
      <c r="B73" s="84" t="s">
        <v>475</v>
      </c>
      <c r="C73" s="49" t="s">
        <v>476</v>
      </c>
      <c r="D73" s="49" t="s">
        <v>477</v>
      </c>
      <c r="E73" s="87" t="s">
        <v>402</v>
      </c>
      <c r="F73" s="86" t="s">
        <v>478</v>
      </c>
    </row>
    <row r="74" ht="15.75" customHeight="1">
      <c r="B74" s="84" t="s">
        <v>479</v>
      </c>
      <c r="C74" s="49" t="s">
        <v>480</v>
      </c>
      <c r="D74" s="49" t="s">
        <v>481</v>
      </c>
      <c r="E74" s="87" t="s">
        <v>402</v>
      </c>
      <c r="F74" s="86" t="s">
        <v>482</v>
      </c>
    </row>
    <row r="75" ht="15.75" customHeight="1">
      <c r="B75" s="81" t="s">
        <v>483</v>
      </c>
      <c r="C75" s="82"/>
      <c r="D75" s="82"/>
      <c r="E75" s="83"/>
      <c r="F75" s="83"/>
    </row>
    <row r="76" ht="15.75" customHeight="1">
      <c r="B76" s="84" t="s">
        <v>484</v>
      </c>
      <c r="C76" s="49" t="s">
        <v>485</v>
      </c>
      <c r="D76" s="49" t="s">
        <v>486</v>
      </c>
      <c r="E76" s="87" t="s">
        <v>402</v>
      </c>
      <c r="F76" s="86" t="s">
        <v>487</v>
      </c>
    </row>
    <row r="77" ht="15.75" customHeight="1">
      <c r="B77" s="84" t="s">
        <v>488</v>
      </c>
      <c r="C77" s="49" t="s">
        <v>489</v>
      </c>
      <c r="D77" s="49" t="s">
        <v>490</v>
      </c>
      <c r="E77" s="87" t="s">
        <v>402</v>
      </c>
      <c r="F77" s="86" t="s">
        <v>491</v>
      </c>
    </row>
    <row r="78" ht="15.75" customHeight="1">
      <c r="B78" s="84" t="s">
        <v>492</v>
      </c>
      <c r="C78" s="49" t="s">
        <v>493</v>
      </c>
      <c r="D78" s="49" t="s">
        <v>494</v>
      </c>
      <c r="E78" s="87" t="s">
        <v>402</v>
      </c>
      <c r="F78" s="86" t="s">
        <v>495</v>
      </c>
    </row>
    <row r="79" ht="15.75" customHeight="1">
      <c r="B79" s="84" t="s">
        <v>496</v>
      </c>
      <c r="C79" s="49" t="s">
        <v>497</v>
      </c>
      <c r="D79" s="49" t="s">
        <v>498</v>
      </c>
      <c r="E79" s="87" t="s">
        <v>402</v>
      </c>
      <c r="F79" s="86" t="s">
        <v>499</v>
      </c>
    </row>
    <row r="80" ht="15.75" customHeight="1">
      <c r="B80" s="81" t="s">
        <v>500</v>
      </c>
      <c r="C80" s="82"/>
      <c r="D80" s="82"/>
      <c r="E80" s="83"/>
      <c r="F80" s="83"/>
    </row>
    <row r="81" ht="15.75" customHeight="1">
      <c r="B81" s="84" t="s">
        <v>501</v>
      </c>
      <c r="C81" s="49" t="s">
        <v>502</v>
      </c>
      <c r="D81" s="49" t="s">
        <v>503</v>
      </c>
      <c r="E81" s="87" t="s">
        <v>402</v>
      </c>
      <c r="F81" s="86" t="s">
        <v>504</v>
      </c>
    </row>
    <row r="82" ht="15.75" customHeight="1">
      <c r="B82" s="84" t="s">
        <v>505</v>
      </c>
      <c r="C82" s="49" t="s">
        <v>506</v>
      </c>
      <c r="D82" s="49" t="s">
        <v>507</v>
      </c>
      <c r="E82" s="87" t="s">
        <v>402</v>
      </c>
      <c r="F82" s="86" t="s">
        <v>508</v>
      </c>
    </row>
    <row r="83" ht="15.75" customHeight="1">
      <c r="B83" s="84" t="s">
        <v>509</v>
      </c>
      <c r="C83" s="49" t="s">
        <v>510</v>
      </c>
      <c r="D83" s="49" t="s">
        <v>511</v>
      </c>
      <c r="E83" s="87" t="s">
        <v>402</v>
      </c>
      <c r="F83" s="86" t="s">
        <v>512</v>
      </c>
    </row>
    <row r="84" ht="15.75" customHeight="1">
      <c r="B84" s="84" t="s">
        <v>513</v>
      </c>
      <c r="C84" s="49" t="s">
        <v>514</v>
      </c>
      <c r="D84" s="49" t="s">
        <v>515</v>
      </c>
      <c r="E84" s="87" t="s">
        <v>402</v>
      </c>
      <c r="F84" s="86" t="s">
        <v>516</v>
      </c>
    </row>
    <row r="85" ht="15.75" customHeight="1">
      <c r="B85" s="81" t="s">
        <v>517</v>
      </c>
      <c r="C85" s="82"/>
      <c r="D85" s="82"/>
      <c r="E85" s="83"/>
      <c r="F85" s="83"/>
    </row>
    <row r="86" ht="15.75" customHeight="1">
      <c r="B86" s="84" t="s">
        <v>518</v>
      </c>
      <c r="C86" s="49" t="s">
        <v>519</v>
      </c>
      <c r="D86" s="49" t="s">
        <v>520</v>
      </c>
      <c r="E86" s="85" t="s">
        <v>245</v>
      </c>
      <c r="F86" s="86" t="s">
        <v>521</v>
      </c>
    </row>
    <row r="87" ht="15.75" customHeight="1">
      <c r="B87" s="84" t="s">
        <v>522</v>
      </c>
      <c r="C87" s="49" t="s">
        <v>523</v>
      </c>
      <c r="D87" s="49" t="s">
        <v>524</v>
      </c>
      <c r="E87" s="85" t="s">
        <v>245</v>
      </c>
      <c r="F87" s="86" t="s">
        <v>525</v>
      </c>
    </row>
    <row r="88" ht="15.75" customHeight="1">
      <c r="B88" s="84" t="s">
        <v>526</v>
      </c>
      <c r="C88" s="49" t="s">
        <v>527</v>
      </c>
      <c r="D88" s="49" t="s">
        <v>528</v>
      </c>
      <c r="E88" s="85" t="s">
        <v>245</v>
      </c>
      <c r="F88" s="86" t="s">
        <v>529</v>
      </c>
    </row>
    <row r="89" ht="15.75" customHeight="1">
      <c r="B89" s="81" t="s">
        <v>530</v>
      </c>
      <c r="C89" s="82"/>
      <c r="D89" s="82"/>
      <c r="E89" s="83"/>
      <c r="F89" s="83"/>
    </row>
    <row r="90" ht="15.75" customHeight="1">
      <c r="B90" s="84" t="s">
        <v>531</v>
      </c>
      <c r="C90" s="49" t="s">
        <v>532</v>
      </c>
      <c r="D90" s="49" t="s">
        <v>533</v>
      </c>
      <c r="E90" s="85" t="s">
        <v>245</v>
      </c>
      <c r="F90" s="86" t="s">
        <v>534</v>
      </c>
    </row>
    <row r="91" ht="15.75" customHeight="1">
      <c r="B91" s="84" t="s">
        <v>535</v>
      </c>
      <c r="C91" s="49" t="s">
        <v>536</v>
      </c>
      <c r="D91" s="49" t="s">
        <v>537</v>
      </c>
      <c r="E91" s="85" t="s">
        <v>245</v>
      </c>
      <c r="F91" s="86" t="s">
        <v>538</v>
      </c>
    </row>
    <row r="92" ht="15.75" customHeight="1">
      <c r="B92" s="84" t="s">
        <v>539</v>
      </c>
      <c r="C92" s="49" t="s">
        <v>540</v>
      </c>
      <c r="D92" s="49" t="s">
        <v>541</v>
      </c>
      <c r="E92" s="85" t="s">
        <v>245</v>
      </c>
      <c r="F92" s="86" t="s">
        <v>542</v>
      </c>
    </row>
    <row r="93" ht="15.75" customHeight="1">
      <c r="B93" s="81" t="s">
        <v>543</v>
      </c>
      <c r="C93" s="82"/>
      <c r="D93" s="82"/>
      <c r="E93" s="83"/>
      <c r="F93" s="83"/>
    </row>
    <row r="94" ht="15.75" customHeight="1">
      <c r="B94" s="84" t="s">
        <v>544</v>
      </c>
      <c r="C94" s="49" t="s">
        <v>545</v>
      </c>
      <c r="D94" s="49" t="s">
        <v>546</v>
      </c>
      <c r="E94" s="85" t="s">
        <v>245</v>
      </c>
      <c r="F94" s="86" t="s">
        <v>547</v>
      </c>
    </row>
    <row r="95" ht="15.75" customHeight="1">
      <c r="B95" s="84" t="s">
        <v>548</v>
      </c>
      <c r="C95" s="49" t="s">
        <v>549</v>
      </c>
      <c r="D95" s="49" t="s">
        <v>550</v>
      </c>
      <c r="E95" s="85" t="s">
        <v>245</v>
      </c>
      <c r="F95" s="86" t="s">
        <v>551</v>
      </c>
    </row>
    <row r="96" ht="15.75" customHeight="1">
      <c r="B96" s="84" t="s">
        <v>552</v>
      </c>
      <c r="C96" s="49" t="s">
        <v>553</v>
      </c>
      <c r="D96" s="49" t="s">
        <v>554</v>
      </c>
      <c r="E96" s="85" t="s">
        <v>245</v>
      </c>
      <c r="F96" s="86" t="s">
        <v>555</v>
      </c>
    </row>
    <row r="97" ht="15.75" customHeight="1"/>
    <row r="98" ht="15.75" customHeight="1"/>
    <row r="99" ht="15.75" customHeight="1">
      <c r="B99" s="88" t="s">
        <v>556</v>
      </c>
    </row>
    <row r="100" ht="15.75" customHeight="1">
      <c r="B100" s="89" t="s">
        <v>245</v>
      </c>
      <c r="C100" s="90" t="s">
        <v>557</v>
      </c>
    </row>
    <row r="101" ht="15.75" customHeight="1">
      <c r="B101" s="91" t="s">
        <v>402</v>
      </c>
      <c r="C101" s="90" t="s">
        <v>558</v>
      </c>
    </row>
    <row r="102" ht="15.75" customHeight="1">
      <c r="B102" s="92"/>
      <c r="C102" s="93"/>
    </row>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2026-04-10T13:41:11Z</dcterms:created>
  <dc:creator>openpyxl</dc:creator>
</cp:coreProperties>
</file>